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tliThors\Downloads\"/>
    </mc:Choice>
  </mc:AlternateContent>
  <xr:revisionPtr revIDLastSave="0" documentId="8_{2305E47A-C97F-4285-B58E-648252A86AF0}" xr6:coauthVersionLast="47" xr6:coauthVersionMax="47" xr10:uidLastSave="{00000000-0000-0000-0000-000000000000}"/>
  <bookViews>
    <workbookView xWindow="-108" yWindow="-108" windowWidth="23256" windowHeight="12576" firstSheet="4" activeTab="9" xr2:uid="{CBB6A807-C96B-41CB-8BDD-64131A8DD47F}"/>
  </bookViews>
  <sheets>
    <sheet name="Misc" sheetId="1" r:id="rId1"/>
    <sheet name="Misc - Solution" sheetId="12" r:id="rId2"/>
    <sheet name="Bookkeeping" sheetId="2" r:id="rId3"/>
    <sheet name="Bookkeeping - Solution" sheetId="3" r:id="rId4"/>
    <sheet name="Formula" sheetId="4" r:id="rId5"/>
    <sheet name="Formula - Solution" sheetId="5" r:id="rId6"/>
    <sheet name="Representation" sheetId="6" r:id="rId7"/>
    <sheet name="Representation - Solution" sheetId="8" r:id="rId8"/>
    <sheet name="Slicer" sheetId="9" r:id="rId9"/>
    <sheet name="Slicer - Solution" sheetId="14" r:id="rId10"/>
    <sheet name="Commands" sheetId="13" r:id="rId11"/>
  </sheets>
  <definedNames>
    <definedName name="_xlnm._FilterDatabase" localSheetId="4" hidden="1">Formula!#REF!</definedName>
    <definedName name="_xlnm._FilterDatabase" localSheetId="5" hidden="1">'Formula - Solution'!#REF!</definedName>
    <definedName name="_xlnm.Print_Area" localSheetId="2">Bookkeeping!$A:$M</definedName>
    <definedName name="_xlnm.Print_Area" localSheetId="3">'Bookkeeping - Solution'!$A:$M</definedName>
    <definedName name="S_Increase">'Formula - Solution'!$R$4</definedName>
    <definedName name="S_Kost">'Formula - Solution'!$D$4</definedName>
    <definedName name="Slicer_Age">#N/A</definedName>
    <definedName name="Slicer_Line_of_work">#N/A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2"/>
        <x14:slicerCache r:id="rId1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7" i="5" l="1"/>
  <c r="S8" i="5"/>
  <c r="S9" i="5"/>
  <c r="S10" i="5"/>
  <c r="S11" i="5"/>
  <c r="S12" i="5"/>
  <c r="S13" i="5"/>
  <c r="S14" i="5"/>
  <c r="S15" i="5"/>
  <c r="S16" i="5"/>
  <c r="S17" i="5"/>
  <c r="S18" i="5"/>
  <c r="S19" i="5"/>
  <c r="S20" i="5"/>
  <c r="S21" i="5"/>
  <c r="S22" i="5"/>
  <c r="S23" i="5"/>
  <c r="M6" i="5"/>
  <c r="M7" i="5"/>
  <c r="M8" i="5"/>
  <c r="M9" i="5"/>
  <c r="M5" i="5"/>
  <c r="B19" i="3"/>
  <c r="C19" i="3"/>
  <c r="D19" i="3"/>
  <c r="E19" i="3"/>
  <c r="F19" i="3"/>
  <c r="G19" i="3"/>
  <c r="H19" i="3"/>
  <c r="I19" i="3"/>
  <c r="J19" i="3"/>
  <c r="K19" i="3"/>
  <c r="L19" i="3"/>
  <c r="M19" i="3"/>
  <c r="R9" i="12"/>
  <c r="Q9" i="12"/>
  <c r="P9" i="12"/>
  <c r="O9" i="12"/>
  <c r="N9" i="12"/>
  <c r="H10" i="8" l="1"/>
  <c r="G10" i="8"/>
  <c r="F10" i="8"/>
  <c r="E10" i="8"/>
  <c r="D10" i="8"/>
  <c r="I9" i="8"/>
  <c r="I8" i="8"/>
  <c r="I7" i="8"/>
  <c r="I6" i="8"/>
  <c r="I5" i="8"/>
  <c r="I10" i="8" s="1"/>
  <c r="I5" i="6"/>
  <c r="I6" i="6"/>
  <c r="I7" i="6"/>
  <c r="I8" i="6"/>
  <c r="I10" i="6" s="1"/>
  <c r="I9" i="6"/>
  <c r="E10" i="6"/>
  <c r="F10" i="6"/>
  <c r="G10" i="6"/>
  <c r="H10" i="6"/>
  <c r="D10" i="6"/>
  <c r="F8" i="5"/>
  <c r="F9" i="5"/>
  <c r="F10" i="5"/>
  <c r="F11" i="5"/>
  <c r="F7" i="5"/>
  <c r="D21" i="3"/>
  <c r="E21" i="3"/>
  <c r="F21" i="3"/>
  <c r="H21" i="3"/>
  <c r="I21" i="3"/>
  <c r="J21" i="3"/>
  <c r="K21" i="3"/>
  <c r="L21" i="3"/>
  <c r="M21" i="3"/>
  <c r="B21" i="3"/>
  <c r="C21" i="3"/>
  <c r="G21" i="3"/>
  <c r="C10" i="3"/>
  <c r="D10" i="3"/>
  <c r="E10" i="3"/>
  <c r="F10" i="3"/>
  <c r="G10" i="3"/>
  <c r="H10" i="3"/>
  <c r="I10" i="3"/>
  <c r="J10" i="3"/>
  <c r="K10" i="3"/>
  <c r="L10" i="3"/>
  <c r="M10" i="3"/>
  <c r="B10" i="3"/>
  <c r="F12" i="5" l="1"/>
  <c r="F14" i="5" s="1"/>
  <c r="L23" i="3"/>
  <c r="D23" i="3"/>
  <c r="K23" i="3"/>
  <c r="G23" i="3"/>
  <c r="C23" i="3"/>
  <c r="M23" i="3"/>
  <c r="I23" i="3"/>
  <c r="E23" i="3"/>
  <c r="F23" i="3"/>
  <c r="B23" i="3"/>
  <c r="H23" i="3"/>
  <c r="J23" i="3"/>
  <c r="F16" i="5" l="1"/>
</calcChain>
</file>

<file path=xl/sharedStrings.xml><?xml version="1.0" encoding="utf-8"?>
<sst xmlns="http://schemas.openxmlformats.org/spreadsheetml/2006/main" count="332" uniqueCount="132">
  <si>
    <t>Reykjavík</t>
  </si>
  <si>
    <t>Stykkishólmur</t>
  </si>
  <si>
    <t>Ísafjörður</t>
  </si>
  <si>
    <t>Akureyrir</t>
  </si>
  <si>
    <t>Egilsstaðir</t>
  </si>
  <si>
    <t>Sparkline</t>
  </si>
  <si>
    <t>Skipanir</t>
  </si>
  <si>
    <t xml:space="preserve">Skýring </t>
  </si>
  <si>
    <t>CTRL + S</t>
  </si>
  <si>
    <t>CTRL + A</t>
  </si>
  <si>
    <t>CTRL + C</t>
  </si>
  <si>
    <t>CTRL + V</t>
  </si>
  <si>
    <t>CTRL + END</t>
  </si>
  <si>
    <t>CTRL + HOME</t>
  </si>
  <si>
    <t>CTRL + ÖRVAR</t>
  </si>
  <si>
    <t>CTRL + T</t>
  </si>
  <si>
    <t>CTRL + SHIFT + ÖRVAR</t>
  </si>
  <si>
    <t>Number</t>
  </si>
  <si>
    <t>Text</t>
  </si>
  <si>
    <t>Monday</t>
  </si>
  <si>
    <t>Tuesday</t>
  </si>
  <si>
    <t>Wednesday</t>
  </si>
  <si>
    <t>Thursday</t>
  </si>
  <si>
    <t>Friday</t>
  </si>
  <si>
    <t>Saturday</t>
  </si>
  <si>
    <t>Sunday</t>
  </si>
  <si>
    <t>January</t>
  </si>
  <si>
    <t>February</t>
  </si>
  <si>
    <t>March</t>
  </si>
  <si>
    <t>April</t>
  </si>
  <si>
    <t>May</t>
  </si>
  <si>
    <t>June</t>
  </si>
  <si>
    <t>Total</t>
  </si>
  <si>
    <t>Average</t>
  </si>
  <si>
    <t>Count</t>
  </si>
  <si>
    <t>Max</t>
  </si>
  <si>
    <t>Min</t>
  </si>
  <si>
    <t>Income</t>
  </si>
  <si>
    <t>Salary</t>
  </si>
  <si>
    <t xml:space="preserve">Rent </t>
  </si>
  <si>
    <t>Other</t>
  </si>
  <si>
    <t xml:space="preserve">Total </t>
  </si>
  <si>
    <t xml:space="preserve">Expense </t>
  </si>
  <si>
    <t>House loan 1</t>
  </si>
  <si>
    <t>House loan 2</t>
  </si>
  <si>
    <t>Insurance</t>
  </si>
  <si>
    <t>Property tax</t>
  </si>
  <si>
    <t xml:space="preserve">Fuel </t>
  </si>
  <si>
    <t>Traveling</t>
  </si>
  <si>
    <t>Rent tax amount</t>
  </si>
  <si>
    <t xml:space="preserve">Food </t>
  </si>
  <si>
    <t>Difference</t>
  </si>
  <si>
    <t>July</t>
  </si>
  <si>
    <t>August</t>
  </si>
  <si>
    <t>September</t>
  </si>
  <si>
    <t>October</t>
  </si>
  <si>
    <t>November</t>
  </si>
  <si>
    <t>December</t>
  </si>
  <si>
    <t>Bookkeeping</t>
  </si>
  <si>
    <t>IF command</t>
  </si>
  <si>
    <t>Shipping cost</t>
  </si>
  <si>
    <t>Product</t>
  </si>
  <si>
    <t>Price</t>
  </si>
  <si>
    <t>Quantity</t>
  </si>
  <si>
    <t>Milk</t>
  </si>
  <si>
    <t>Coffee</t>
  </si>
  <si>
    <t>Sugar</t>
  </si>
  <si>
    <t xml:space="preserve">Cereal </t>
  </si>
  <si>
    <t>Bread</t>
  </si>
  <si>
    <t>Total amount</t>
  </si>
  <si>
    <t xml:space="preserve">Total price paid </t>
  </si>
  <si>
    <t xml:space="preserve">Task </t>
  </si>
  <si>
    <t>Forcast</t>
  </si>
  <si>
    <t>Reality</t>
  </si>
  <si>
    <t>Status</t>
  </si>
  <si>
    <t>Window cleaning</t>
  </si>
  <si>
    <t>Table cleaning</t>
  </si>
  <si>
    <t>Floor cleaning</t>
  </si>
  <si>
    <t>Vax</t>
  </si>
  <si>
    <t>Bathroom cleaning</t>
  </si>
  <si>
    <t>Constant</t>
  </si>
  <si>
    <t>Salary increase</t>
  </si>
  <si>
    <t>Name</t>
  </si>
  <si>
    <t>Salary 2021</t>
  </si>
  <si>
    <t>Salary 2022</t>
  </si>
  <si>
    <t>Ricky Murray</t>
  </si>
  <si>
    <t>Vivian Smith</t>
  </si>
  <si>
    <t>Nicolas Barnes</t>
  </si>
  <si>
    <t>Percy Hammond</t>
  </si>
  <si>
    <t>Melissa Mckinney</t>
  </si>
  <si>
    <t>Patricia Holmes</t>
  </si>
  <si>
    <t>Randall Aguilar</t>
  </si>
  <si>
    <t>Bruce Reyes</t>
  </si>
  <si>
    <t>Kristina Vargas</t>
  </si>
  <si>
    <t>Gary Wheeler</t>
  </si>
  <si>
    <t>Guadalupe Schwartz</t>
  </si>
  <si>
    <t>Rosemary Garrett</t>
  </si>
  <si>
    <t>Cory Erickson</t>
  </si>
  <si>
    <t>Elbert Haynes</t>
  </si>
  <si>
    <t>Andrew Adkins</t>
  </si>
  <si>
    <t>Roberto Andrews</t>
  </si>
  <si>
    <t>Luz Weber</t>
  </si>
  <si>
    <t>Total price</t>
  </si>
  <si>
    <t>Products</t>
  </si>
  <si>
    <t>Representation</t>
  </si>
  <si>
    <t>Cereal</t>
  </si>
  <si>
    <t>Total:</t>
  </si>
  <si>
    <t>Electrician</t>
  </si>
  <si>
    <t>Holmes Palmer</t>
  </si>
  <si>
    <t>Ralf Aguilar</t>
  </si>
  <si>
    <t>Bruce Roland</t>
  </si>
  <si>
    <t>Kristin Verrgas</t>
  </si>
  <si>
    <t>Karl Wales</t>
  </si>
  <si>
    <t>Gullard Shoolms</t>
  </si>
  <si>
    <t>Ross G. Primer</t>
  </si>
  <si>
    <t>Plummer</t>
  </si>
  <si>
    <t>Electronics engineer</t>
  </si>
  <si>
    <t>Carpenter</t>
  </si>
  <si>
    <t>Upholsterer</t>
  </si>
  <si>
    <t xml:space="preserve">Age </t>
  </si>
  <si>
    <t>Years on the job</t>
  </si>
  <si>
    <t>Line of work</t>
  </si>
  <si>
    <t>To save a document</t>
  </si>
  <si>
    <t xml:space="preserve">Select everyting </t>
  </si>
  <si>
    <t xml:space="preserve">Copy </t>
  </si>
  <si>
    <t>Paste</t>
  </si>
  <si>
    <t>To the last column in a sheet</t>
  </si>
  <si>
    <t>Goes back home in a sheet</t>
  </si>
  <si>
    <t>Travel back and forth in a sheet</t>
  </si>
  <si>
    <t>To change a field into a table</t>
  </si>
  <si>
    <t>To select a column or a line</t>
  </si>
  <si>
    <t>Rent tax -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</si>
</sst>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164" formatCode="_-* #,##0\ [$kr-40F]_-;\-* #,##0\ [$kr-40F]_-;_-* &quot;-&quot;\ [$kr-40F]_-;_-@_-"/>
    <numFmt numFmtId="165" formatCode="#,##0\ [$kr-40F];\-#,##0\ [$kr-40F]"/>
    <numFmt numFmtId="166" formatCode="_-* #,##0\ [$kr-40F]_-;\-* #,##0\ [$kr-40F]_-;_-* &quot;-&quot;??\ [$kr-40F]_-;_-@_-"/>
    <numFmt numFmtId="175" formatCode="#,##0\ &quot;kr&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20"/>
      <color theme="1"/>
      <name val="Calibri"/>
      <family val="2"/>
      <scheme val="minor"/>
    </font>
    <font>
      <sz val="8"/>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3"/>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0">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42" fontId="1" fillId="0" borderId="0" applyFont="0" applyFill="0" applyBorder="0" applyAlignment="0" applyProtection="0"/>
  </cellStyleXfs>
  <cellXfs count="38">
    <xf numFmtId="0" fontId="0" fillId="0" borderId="0" xfId="0"/>
    <xf numFmtId="0" fontId="0" fillId="0" borderId="0" xfId="0" applyAlignment="1">
      <alignment horizontal="left" indent="1"/>
    </xf>
    <xf numFmtId="0" fontId="0" fillId="0" borderId="0" xfId="0" applyAlignment="1">
      <alignment horizontal="left"/>
    </xf>
    <xf numFmtId="0" fontId="2" fillId="0" borderId="0" xfId="0" applyFont="1"/>
    <xf numFmtId="165" fontId="0" fillId="0" borderId="0" xfId="0" applyNumberFormat="1"/>
    <xf numFmtId="165" fontId="0" fillId="0" borderId="1" xfId="0" applyNumberFormat="1" applyBorder="1"/>
    <xf numFmtId="164" fontId="0" fillId="0" borderId="0" xfId="0" applyNumberFormat="1"/>
    <xf numFmtId="164" fontId="0" fillId="0" borderId="1" xfId="0" applyNumberFormat="1" applyBorder="1"/>
    <xf numFmtId="49" fontId="0" fillId="0" borderId="0" xfId="0" applyNumberFormat="1"/>
    <xf numFmtId="9" fontId="0" fillId="0" borderId="0" xfId="0" applyNumberFormat="1"/>
    <xf numFmtId="0" fontId="2" fillId="3" borderId="0" xfId="0" applyFont="1" applyFill="1"/>
    <xf numFmtId="9" fontId="2" fillId="3" borderId="0" xfId="0" applyNumberFormat="1" applyFont="1" applyFill="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3" borderId="3" xfId="0" applyFill="1" applyBorder="1"/>
    <xf numFmtId="0" fontId="5" fillId="3" borderId="2" xfId="0" applyFont="1" applyFill="1" applyBorder="1"/>
    <xf numFmtId="0" fontId="2" fillId="2" borderId="0" xfId="0" applyFont="1" applyFill="1"/>
    <xf numFmtId="0" fontId="0" fillId="0" borderId="1" xfId="0" applyBorder="1"/>
    <xf numFmtId="10" fontId="0" fillId="0" borderId="0" xfId="0" applyNumberFormat="1"/>
    <xf numFmtId="166" fontId="0" fillId="0" borderId="0" xfId="0" applyNumberFormat="1"/>
    <xf numFmtId="0" fontId="0" fillId="0" borderId="0" xfId="0" applyAlignment="1">
      <alignment horizontal="right"/>
    </xf>
    <xf numFmtId="42" fontId="0" fillId="0" borderId="1" xfId="1" applyFont="1" applyBorder="1"/>
    <xf numFmtId="42" fontId="0" fillId="0" borderId="0" xfId="1" applyFont="1" applyBorder="1"/>
    <xf numFmtId="0" fontId="2" fillId="2" borderId="6" xfId="0" applyFont="1" applyFill="1" applyBorder="1"/>
    <xf numFmtId="1" fontId="0" fillId="0" borderId="0" xfId="0" applyNumberFormat="1"/>
    <xf numFmtId="0" fontId="6" fillId="0" borderId="0" xfId="0" applyFont="1"/>
    <xf numFmtId="0" fontId="7" fillId="0" borderId="0" xfId="0" applyFont="1"/>
    <xf numFmtId="0" fontId="8" fillId="0" borderId="0" xfId="0" applyFont="1"/>
    <xf numFmtId="0" fontId="3" fillId="3" borderId="0" xfId="0" applyFont="1" applyFill="1" applyAlignment="1">
      <alignment horizontal="center" vertical="center"/>
    </xf>
    <xf numFmtId="2" fontId="0" fillId="0" borderId="1" xfId="0" applyNumberFormat="1" applyBorder="1"/>
    <xf numFmtId="175" fontId="0" fillId="0" borderId="0" xfId="0" applyNumberFormat="1"/>
    <xf numFmtId="42" fontId="0" fillId="0" borderId="0" xfId="1" applyFont="1"/>
    <xf numFmtId="42" fontId="2" fillId="0" borderId="1" xfId="1" applyFont="1" applyBorder="1"/>
  </cellXfs>
  <cellStyles count="2">
    <cellStyle name="Currency [0]" xfId="1" builtinId="7"/>
    <cellStyle name="Normal" xfId="0" builtinId="0"/>
  </cellStyles>
  <dxfs count="3">
    <dxf>
      <font>
        <color rgb="FF9C0006"/>
      </font>
      <fill>
        <patternFill>
          <bgColor rgb="FFFFC7CE"/>
        </patternFill>
      </fill>
    </dxf>
    <dxf>
      <fill>
        <patternFill>
          <bgColor rgb="FFFF6600"/>
        </patternFill>
      </fill>
    </dxf>
    <dxf>
      <font>
        <color rgb="FF9C0006"/>
      </font>
      <fill>
        <patternFill>
          <bgColor rgb="FFFFC7CE"/>
        </patternFill>
      </fill>
    </dxf>
  </dxfs>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Vörusala</a:t>
            </a:r>
          </a:p>
        </c:rich>
      </c:tx>
      <c:layout>
        <c:manualLayout>
          <c:xMode val="edge"/>
          <c:yMode val="edge"/>
          <c:x val="0.42615966754155732"/>
          <c:y val="2.314814814814814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'Representation - Solution'!$C$5</c:f>
              <c:strCache>
                <c:ptCount val="1"/>
                <c:pt idx="0">
                  <c:v>Milk</c:v>
                </c:pt>
              </c:strCache>
            </c:strRef>
          </c:tx>
          <c:spPr>
            <a:solidFill>
              <a:schemeClr val="accent1"/>
            </a:solidFill>
            <a:ln>
              <a:noFill/>
            </a:ln>
            <a:effectLst/>
          </c:spPr>
          <c:invertIfNegative val="0"/>
          <c:cat>
            <c:strRef>
              <c:f>'Representation - Solution'!$D$4:$H$4</c:f>
              <c:strCache>
                <c:ptCount val="5"/>
                <c:pt idx="0">
                  <c:v>Reykjavík</c:v>
                </c:pt>
                <c:pt idx="1">
                  <c:v>Stykkishólmur</c:v>
                </c:pt>
                <c:pt idx="2">
                  <c:v>Ísafjörður</c:v>
                </c:pt>
                <c:pt idx="3">
                  <c:v>Akureyrir</c:v>
                </c:pt>
                <c:pt idx="4">
                  <c:v>Egilsstaðir</c:v>
                </c:pt>
              </c:strCache>
            </c:strRef>
          </c:cat>
          <c:val>
            <c:numRef>
              <c:f>'Representation - Solution'!$D$5:$H$5</c:f>
              <c:numCache>
                <c:formatCode>_-* #,##0\ [$kr-40F]_-;\-* #,##0\ [$kr-40F]_-;_-* "-"??\ [$kr-40F]_-;_-@_-</c:formatCode>
                <c:ptCount val="5"/>
                <c:pt idx="0">
                  <c:v>539</c:v>
                </c:pt>
                <c:pt idx="1">
                  <c:v>294</c:v>
                </c:pt>
                <c:pt idx="2">
                  <c:v>365</c:v>
                </c:pt>
                <c:pt idx="3">
                  <c:v>914</c:v>
                </c:pt>
                <c:pt idx="4">
                  <c:v>306</c:v>
                </c:pt>
              </c:numCache>
            </c:numRef>
          </c:val>
          <c:extLst>
            <c:ext xmlns:c16="http://schemas.microsoft.com/office/drawing/2014/chart" uri="{C3380CC4-5D6E-409C-BE32-E72D297353CC}">
              <c16:uniqueId val="{00000000-0A77-4EAC-BE5A-B7D1BB6D03F6}"/>
            </c:ext>
          </c:extLst>
        </c:ser>
        <c:ser>
          <c:idx val="1"/>
          <c:order val="1"/>
          <c:tx>
            <c:strRef>
              <c:f>'Representation - Solution'!$C$6</c:f>
              <c:strCache>
                <c:ptCount val="1"/>
                <c:pt idx="0">
                  <c:v>Coffee</c:v>
                </c:pt>
              </c:strCache>
            </c:strRef>
          </c:tx>
          <c:spPr>
            <a:solidFill>
              <a:schemeClr val="accent2"/>
            </a:solidFill>
            <a:ln>
              <a:noFill/>
            </a:ln>
            <a:effectLst/>
          </c:spPr>
          <c:invertIfNegative val="0"/>
          <c:cat>
            <c:strRef>
              <c:f>'Representation - Solution'!$D$4:$H$4</c:f>
              <c:strCache>
                <c:ptCount val="5"/>
                <c:pt idx="0">
                  <c:v>Reykjavík</c:v>
                </c:pt>
                <c:pt idx="1">
                  <c:v>Stykkishólmur</c:v>
                </c:pt>
                <c:pt idx="2">
                  <c:v>Ísafjörður</c:v>
                </c:pt>
                <c:pt idx="3">
                  <c:v>Akureyrir</c:v>
                </c:pt>
                <c:pt idx="4">
                  <c:v>Egilsstaðir</c:v>
                </c:pt>
              </c:strCache>
            </c:strRef>
          </c:cat>
          <c:val>
            <c:numRef>
              <c:f>'Representation - Solution'!$D$6:$H$6</c:f>
              <c:numCache>
                <c:formatCode>_-* #,##0\ [$kr-40F]_-;\-* #,##0\ [$kr-40F]_-;_-* "-"??\ [$kr-40F]_-;_-@_-</c:formatCode>
                <c:ptCount val="5"/>
                <c:pt idx="0">
                  <c:v>644</c:v>
                </c:pt>
                <c:pt idx="1">
                  <c:v>421</c:v>
                </c:pt>
                <c:pt idx="2">
                  <c:v>287</c:v>
                </c:pt>
                <c:pt idx="3">
                  <c:v>881</c:v>
                </c:pt>
                <c:pt idx="4">
                  <c:v>765</c:v>
                </c:pt>
              </c:numCache>
            </c:numRef>
          </c:val>
          <c:extLst>
            <c:ext xmlns:c16="http://schemas.microsoft.com/office/drawing/2014/chart" uri="{C3380CC4-5D6E-409C-BE32-E72D297353CC}">
              <c16:uniqueId val="{00000001-0A77-4EAC-BE5A-B7D1BB6D03F6}"/>
            </c:ext>
          </c:extLst>
        </c:ser>
        <c:ser>
          <c:idx val="2"/>
          <c:order val="2"/>
          <c:tx>
            <c:strRef>
              <c:f>'Representation - Solution'!$C$7</c:f>
              <c:strCache>
                <c:ptCount val="1"/>
                <c:pt idx="0">
                  <c:v>Sugar</c:v>
                </c:pt>
              </c:strCache>
            </c:strRef>
          </c:tx>
          <c:spPr>
            <a:solidFill>
              <a:schemeClr val="accent3"/>
            </a:solidFill>
            <a:ln>
              <a:noFill/>
            </a:ln>
            <a:effectLst/>
          </c:spPr>
          <c:invertIfNegative val="0"/>
          <c:cat>
            <c:strRef>
              <c:f>'Representation - Solution'!$D$4:$H$4</c:f>
              <c:strCache>
                <c:ptCount val="5"/>
                <c:pt idx="0">
                  <c:v>Reykjavík</c:v>
                </c:pt>
                <c:pt idx="1">
                  <c:v>Stykkishólmur</c:v>
                </c:pt>
                <c:pt idx="2">
                  <c:v>Ísafjörður</c:v>
                </c:pt>
                <c:pt idx="3">
                  <c:v>Akureyrir</c:v>
                </c:pt>
                <c:pt idx="4">
                  <c:v>Egilsstaðir</c:v>
                </c:pt>
              </c:strCache>
            </c:strRef>
          </c:cat>
          <c:val>
            <c:numRef>
              <c:f>'Representation - Solution'!$D$7:$H$7</c:f>
              <c:numCache>
                <c:formatCode>_-* #,##0\ [$kr-40F]_-;\-* #,##0\ [$kr-40F]_-;_-* "-"??\ [$kr-40F]_-;_-@_-</c:formatCode>
                <c:ptCount val="5"/>
                <c:pt idx="0">
                  <c:v>790</c:v>
                </c:pt>
                <c:pt idx="1">
                  <c:v>966</c:v>
                </c:pt>
                <c:pt idx="2">
                  <c:v>534</c:v>
                </c:pt>
                <c:pt idx="3">
                  <c:v>609</c:v>
                </c:pt>
                <c:pt idx="4">
                  <c:v>893</c:v>
                </c:pt>
              </c:numCache>
            </c:numRef>
          </c:val>
          <c:extLst>
            <c:ext xmlns:c16="http://schemas.microsoft.com/office/drawing/2014/chart" uri="{C3380CC4-5D6E-409C-BE32-E72D297353CC}">
              <c16:uniqueId val="{00000002-0A77-4EAC-BE5A-B7D1BB6D03F6}"/>
            </c:ext>
          </c:extLst>
        </c:ser>
        <c:ser>
          <c:idx val="3"/>
          <c:order val="3"/>
          <c:tx>
            <c:strRef>
              <c:f>'Representation - Solution'!$C$8</c:f>
              <c:strCache>
                <c:ptCount val="1"/>
                <c:pt idx="0">
                  <c:v>Cereal</c:v>
                </c:pt>
              </c:strCache>
            </c:strRef>
          </c:tx>
          <c:spPr>
            <a:solidFill>
              <a:schemeClr val="accent4"/>
            </a:solidFill>
            <a:ln>
              <a:noFill/>
            </a:ln>
            <a:effectLst/>
          </c:spPr>
          <c:invertIfNegative val="0"/>
          <c:cat>
            <c:strRef>
              <c:f>'Representation - Solution'!$D$4:$H$4</c:f>
              <c:strCache>
                <c:ptCount val="5"/>
                <c:pt idx="0">
                  <c:v>Reykjavík</c:v>
                </c:pt>
                <c:pt idx="1">
                  <c:v>Stykkishólmur</c:v>
                </c:pt>
                <c:pt idx="2">
                  <c:v>Ísafjörður</c:v>
                </c:pt>
                <c:pt idx="3">
                  <c:v>Akureyrir</c:v>
                </c:pt>
                <c:pt idx="4">
                  <c:v>Egilsstaðir</c:v>
                </c:pt>
              </c:strCache>
            </c:strRef>
          </c:cat>
          <c:val>
            <c:numRef>
              <c:f>'Representation - Solution'!$D$8:$H$8</c:f>
              <c:numCache>
                <c:formatCode>_-* #,##0\ [$kr-40F]_-;\-* #,##0\ [$kr-40F]_-;_-* "-"??\ [$kr-40F]_-;_-@_-</c:formatCode>
                <c:ptCount val="5"/>
                <c:pt idx="0">
                  <c:v>712</c:v>
                </c:pt>
                <c:pt idx="1">
                  <c:v>329</c:v>
                </c:pt>
                <c:pt idx="2">
                  <c:v>626</c:v>
                </c:pt>
                <c:pt idx="3">
                  <c:v>245</c:v>
                </c:pt>
                <c:pt idx="4">
                  <c:v>364</c:v>
                </c:pt>
              </c:numCache>
            </c:numRef>
          </c:val>
          <c:extLst>
            <c:ext xmlns:c16="http://schemas.microsoft.com/office/drawing/2014/chart" uri="{C3380CC4-5D6E-409C-BE32-E72D297353CC}">
              <c16:uniqueId val="{00000003-0A77-4EAC-BE5A-B7D1BB6D03F6}"/>
            </c:ext>
          </c:extLst>
        </c:ser>
        <c:ser>
          <c:idx val="4"/>
          <c:order val="4"/>
          <c:tx>
            <c:strRef>
              <c:f>'Representation - Solution'!$C$9</c:f>
              <c:strCache>
                <c:ptCount val="1"/>
                <c:pt idx="0">
                  <c:v>Bread</c:v>
                </c:pt>
              </c:strCache>
            </c:strRef>
          </c:tx>
          <c:spPr>
            <a:solidFill>
              <a:schemeClr val="accent5"/>
            </a:solidFill>
            <a:ln>
              <a:noFill/>
            </a:ln>
            <a:effectLst/>
          </c:spPr>
          <c:invertIfNegative val="0"/>
          <c:cat>
            <c:strRef>
              <c:f>'Representation - Solution'!$D$4:$H$4</c:f>
              <c:strCache>
                <c:ptCount val="5"/>
                <c:pt idx="0">
                  <c:v>Reykjavík</c:v>
                </c:pt>
                <c:pt idx="1">
                  <c:v>Stykkishólmur</c:v>
                </c:pt>
                <c:pt idx="2">
                  <c:v>Ísafjörður</c:v>
                </c:pt>
                <c:pt idx="3">
                  <c:v>Akureyrir</c:v>
                </c:pt>
                <c:pt idx="4">
                  <c:v>Egilsstaðir</c:v>
                </c:pt>
              </c:strCache>
            </c:strRef>
          </c:cat>
          <c:val>
            <c:numRef>
              <c:f>'Representation - Solution'!$D$9:$H$9</c:f>
              <c:numCache>
                <c:formatCode>_-* #,##0\ [$kr-40F]_-;\-* #,##0\ [$kr-40F]_-;_-* "-"??\ [$kr-40F]_-;_-@_-</c:formatCode>
                <c:ptCount val="5"/>
                <c:pt idx="0">
                  <c:v>532</c:v>
                </c:pt>
                <c:pt idx="1">
                  <c:v>833</c:v>
                </c:pt>
                <c:pt idx="2">
                  <c:v>610</c:v>
                </c:pt>
                <c:pt idx="3">
                  <c:v>286</c:v>
                </c:pt>
                <c:pt idx="4">
                  <c:v>909</c:v>
                </c:pt>
              </c:numCache>
            </c:numRef>
          </c:val>
          <c:extLst>
            <c:ext xmlns:c16="http://schemas.microsoft.com/office/drawing/2014/chart" uri="{C3380CC4-5D6E-409C-BE32-E72D297353CC}">
              <c16:uniqueId val="{00000004-0A77-4EAC-BE5A-B7D1BB6D03F6}"/>
            </c:ext>
          </c:extLst>
        </c:ser>
        <c:dLbls>
          <c:showLegendKey val="0"/>
          <c:showVal val="0"/>
          <c:showCatName val="0"/>
          <c:showSerName val="0"/>
          <c:showPercent val="0"/>
          <c:showBubbleSize val="0"/>
        </c:dLbls>
        <c:gapWidth val="219"/>
        <c:overlap val="-27"/>
        <c:axId val="476722400"/>
        <c:axId val="476727976"/>
      </c:barChart>
      <c:catAx>
        <c:axId val="47672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76727976"/>
        <c:crosses val="autoZero"/>
        <c:auto val="1"/>
        <c:lblAlgn val="ctr"/>
        <c:lblOffset val="100"/>
        <c:noMultiLvlLbl val="0"/>
      </c:catAx>
      <c:valAx>
        <c:axId val="476727976"/>
        <c:scaling>
          <c:orientation val="minMax"/>
        </c:scaling>
        <c:delete val="0"/>
        <c:axPos val="l"/>
        <c:majorGridlines>
          <c:spPr>
            <a:ln w="9525" cap="flat" cmpd="sng" algn="ctr">
              <a:solidFill>
                <a:schemeClr val="tx1">
                  <a:lumMod val="15000"/>
                  <a:lumOff val="85000"/>
                </a:schemeClr>
              </a:solidFill>
              <a:round/>
            </a:ln>
            <a:effectLst/>
          </c:spPr>
        </c:majorGridlines>
        <c:numFmt formatCode="_-* #,##0\ [$kr-40F]_-;\-* #,##0\ [$kr-40F]_-;_-* &quot;-&quot;??\ [$kr-40F]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76722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12</xdr:row>
      <xdr:rowOff>14287</xdr:rowOff>
    </xdr:from>
    <xdr:to>
      <xdr:col>6</xdr:col>
      <xdr:colOff>590550</xdr:colOff>
      <xdr:row>26</xdr:row>
      <xdr:rowOff>90487</xdr:rowOff>
    </xdr:to>
    <xdr:graphicFrame macro="">
      <xdr:nvGraphicFramePr>
        <xdr:cNvPr id="2" name="Chart 1">
          <a:extLst>
            <a:ext uri="{FF2B5EF4-FFF2-40B4-BE49-F238E27FC236}">
              <a16:creationId xmlns:a16="http://schemas.microsoft.com/office/drawing/2014/main" id="{FC8301AF-43A1-473F-A039-516316DA834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53340</xdr:colOff>
      <xdr:row>4</xdr:row>
      <xdr:rowOff>99060</xdr:rowOff>
    </xdr:from>
    <xdr:to>
      <xdr:col>13</xdr:col>
      <xdr:colOff>53340</xdr:colOff>
      <xdr:row>18</xdr:row>
      <xdr:rowOff>5715</xdr:rowOff>
    </xdr:to>
    <mc:AlternateContent xmlns:mc="http://schemas.openxmlformats.org/markup-compatibility/2006">
      <mc:Choice xmlns:sle15="http://schemas.microsoft.com/office/drawing/2012/slicer" Requires="sle15">
        <xdr:graphicFrame macro="">
          <xdr:nvGraphicFramePr>
            <xdr:cNvPr id="3" name="Line of work">
              <a:extLst>
                <a:ext uri="{FF2B5EF4-FFF2-40B4-BE49-F238E27FC236}">
                  <a16:creationId xmlns:a16="http://schemas.microsoft.com/office/drawing/2014/main" id="{91F74BE3-4839-EBF1-C24F-77771235A1C4}"/>
                </a:ext>
              </a:extLst>
            </xdr:cNvPr>
            <xdr:cNvGraphicFramePr/>
          </xdr:nvGraphicFramePr>
          <xdr:xfrm>
            <a:off x="0" y="0"/>
            <a:ext cx="0" cy="0"/>
          </xdr:xfrm>
          <a:graphic>
            <a:graphicData uri="http://schemas.microsoft.com/office/drawing/2010/slicer">
              <sle:slicer xmlns:sle="http://schemas.microsoft.com/office/drawing/2010/slicer" name="Line of work"/>
            </a:graphicData>
          </a:graphic>
        </xdr:graphicFrame>
      </mc:Choice>
      <mc:Fallback>
        <xdr:sp macro="" textlink="">
          <xdr:nvSpPr>
            <xdr:cNvPr id="0" name=""/>
            <xdr:cNvSpPr>
              <a:spLocks noTextEdit="1"/>
            </xdr:cNvSpPr>
          </xdr:nvSpPr>
          <xdr:spPr>
            <a:xfrm>
              <a:off x="8039100" y="830580"/>
              <a:ext cx="1828800" cy="2466975"/>
            </a:xfrm>
            <a:prstGeom prst="rect">
              <a:avLst/>
            </a:prstGeom>
            <a:solidFill>
              <a:prstClr val="white"/>
            </a:solidFill>
            <a:ln w="1">
              <a:solidFill>
                <a:prstClr val="green"/>
              </a:solidFill>
            </a:ln>
          </xdr:spPr>
          <xdr:txBody>
            <a:bodyPr vertOverflow="clip" horzOverflow="clip"/>
            <a:lstStyle/>
            <a:p>
              <a:r>
                <a:rPr lang="is-I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480060</xdr:colOff>
      <xdr:row>4</xdr:row>
      <xdr:rowOff>83820</xdr:rowOff>
    </xdr:from>
    <xdr:to>
      <xdr:col>9</xdr:col>
      <xdr:colOff>480060</xdr:colOff>
      <xdr:row>17</xdr:row>
      <xdr:rowOff>173355</xdr:rowOff>
    </xdr:to>
    <mc:AlternateContent xmlns:mc="http://schemas.openxmlformats.org/markup-compatibility/2006">
      <mc:Choice xmlns:sle15="http://schemas.microsoft.com/office/drawing/2012/slicer" Requires="sle15">
        <xdr:graphicFrame macro="">
          <xdr:nvGraphicFramePr>
            <xdr:cNvPr id="4" name="Age ">
              <a:extLst>
                <a:ext uri="{FF2B5EF4-FFF2-40B4-BE49-F238E27FC236}">
                  <a16:creationId xmlns:a16="http://schemas.microsoft.com/office/drawing/2014/main" id="{B35D34F6-481F-0A61-2D44-4EEAAD8F9DD2}"/>
                </a:ext>
              </a:extLst>
            </xdr:cNvPr>
            <xdr:cNvGraphicFramePr/>
          </xdr:nvGraphicFramePr>
          <xdr:xfrm>
            <a:off x="0" y="0"/>
            <a:ext cx="0" cy="0"/>
          </xdr:xfrm>
          <a:graphic>
            <a:graphicData uri="http://schemas.microsoft.com/office/drawing/2010/slicer">
              <sle:slicer xmlns:sle="http://schemas.microsoft.com/office/drawing/2010/slicer" name="Age "/>
            </a:graphicData>
          </a:graphic>
        </xdr:graphicFrame>
      </mc:Choice>
      <mc:Fallback>
        <xdr:sp macro="" textlink="">
          <xdr:nvSpPr>
            <xdr:cNvPr id="0" name=""/>
            <xdr:cNvSpPr>
              <a:spLocks noTextEdit="1"/>
            </xdr:cNvSpPr>
          </xdr:nvSpPr>
          <xdr:spPr>
            <a:xfrm>
              <a:off x="6027420" y="815340"/>
              <a:ext cx="1828800" cy="2466975"/>
            </a:xfrm>
            <a:prstGeom prst="rect">
              <a:avLst/>
            </a:prstGeom>
            <a:solidFill>
              <a:prstClr val="white"/>
            </a:solidFill>
            <a:ln w="1">
              <a:solidFill>
                <a:prstClr val="green"/>
              </a:solidFill>
            </a:ln>
          </xdr:spPr>
          <xdr:txBody>
            <a:bodyPr vertOverflow="clip" horzOverflow="clip"/>
            <a:lstStyle/>
            <a:p>
              <a:r>
                <a:rPr lang="is-I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ine_of_work" xr10:uid="{C8C0F67B-3606-4805-8C33-7C17C2DB18FD}" sourceName="Line of work">
  <extLst>
    <x:ext xmlns:x15="http://schemas.microsoft.com/office/spreadsheetml/2010/11/main" uri="{2F2917AC-EB37-4324-AD4E-5DD8C200BD13}">
      <x15:tableSlicerCache tableId="1"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 xr10:uid="{2B25CF4D-8B33-4F94-8293-EF3020690072}" sourceName="Age ">
  <extLst>
    <x:ext xmlns:x15="http://schemas.microsoft.com/office/spreadsheetml/2010/11/main" uri="{2F2917AC-EB37-4324-AD4E-5DD8C200BD13}">
      <x15:tableSlicerCache tableId="1" column="2"/>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ine of work" xr10:uid="{85A29153-C493-4952-B247-6F6113FF9913}" cache="Slicer_Line_of_work" caption="Line of work" rowHeight="234950"/>
  <slicer name="Age " xr10:uid="{58E0CEA8-F06E-4942-B512-FD1AC1ABD437}" cache="Slicer_Age" caption="Age "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7F05AE2-722C-4744-AB98-A47207726F45}" name="Table1" displayName="Table1" ref="C4:F28" totalsRowShown="0">
  <autoFilter ref="C4:F28" xr:uid="{87F05AE2-722C-4744-AB98-A47207726F45}"/>
  <tableColumns count="4">
    <tableColumn id="1" xr3:uid="{485A5AF8-85E3-4671-BD6D-7EAB96D7B287}" name="Name"/>
    <tableColumn id="2" xr3:uid="{8E209A0E-6A89-48F6-98D6-DF3A1BF11BA0}" name="Age "/>
    <tableColumn id="3" xr3:uid="{CC883464-5D33-4F61-86EA-D0A6F82C3F98}" name="Years on the job"/>
    <tableColumn id="4" xr3:uid="{356E53D6-61E8-4523-BEAD-C2911EF3A9FC}" name="Line of work"/>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C7D93-50D3-4FB5-B8C6-FF1AD70AC6FD}">
  <dimension ref="B2:R16"/>
  <sheetViews>
    <sheetView workbookViewId="0">
      <selection activeCell="D19" sqref="D19"/>
    </sheetView>
  </sheetViews>
  <sheetFormatPr defaultRowHeight="14.4" x14ac:dyDescent="0.3"/>
  <cols>
    <col min="4" max="4" width="9.109375" style="8"/>
    <col min="6" max="6" width="11.44140625" customWidth="1"/>
  </cols>
  <sheetData>
    <row r="2" spans="2:18" x14ac:dyDescent="0.3">
      <c r="B2" t="s">
        <v>17</v>
      </c>
      <c r="D2" s="8" t="s">
        <v>18</v>
      </c>
      <c r="G2" t="s">
        <v>26</v>
      </c>
      <c r="H2" t="s">
        <v>27</v>
      </c>
      <c r="N2" t="s">
        <v>32</v>
      </c>
      <c r="O2" t="s">
        <v>33</v>
      </c>
      <c r="P2" t="s">
        <v>34</v>
      </c>
      <c r="Q2" t="s">
        <v>35</v>
      </c>
      <c r="R2" t="s">
        <v>36</v>
      </c>
    </row>
    <row r="3" spans="2:18" x14ac:dyDescent="0.3">
      <c r="B3">
        <v>704</v>
      </c>
      <c r="D3" s="8">
        <v>450</v>
      </c>
      <c r="F3" t="s">
        <v>19</v>
      </c>
      <c r="G3">
        <v>303</v>
      </c>
      <c r="H3">
        <v>785</v>
      </c>
      <c r="I3">
        <v>11</v>
      </c>
      <c r="J3">
        <v>505</v>
      </c>
      <c r="K3">
        <v>176</v>
      </c>
      <c r="L3">
        <v>843</v>
      </c>
      <c r="N3">
        <v>701</v>
      </c>
      <c r="O3">
        <v>157</v>
      </c>
      <c r="P3">
        <v>550</v>
      </c>
      <c r="Q3">
        <v>327</v>
      </c>
      <c r="R3">
        <v>825</v>
      </c>
    </row>
    <row r="4" spans="2:18" x14ac:dyDescent="0.3">
      <c r="B4">
        <v>664</v>
      </c>
      <c r="D4" s="8">
        <v>433</v>
      </c>
      <c r="F4" t="s">
        <v>20</v>
      </c>
      <c r="G4">
        <v>645</v>
      </c>
      <c r="H4">
        <v>507</v>
      </c>
      <c r="I4">
        <v>118</v>
      </c>
      <c r="J4">
        <v>73</v>
      </c>
      <c r="K4">
        <v>852</v>
      </c>
      <c r="L4">
        <v>586</v>
      </c>
      <c r="N4">
        <v>679</v>
      </c>
      <c r="O4">
        <v>126</v>
      </c>
      <c r="P4">
        <v>511</v>
      </c>
      <c r="Q4">
        <v>521</v>
      </c>
      <c r="R4">
        <v>424</v>
      </c>
    </row>
    <row r="5" spans="2:18" x14ac:dyDescent="0.3">
      <c r="B5">
        <v>343</v>
      </c>
      <c r="D5" s="8">
        <v>660</v>
      </c>
      <c r="G5">
        <v>696</v>
      </c>
      <c r="H5">
        <v>621</v>
      </c>
      <c r="I5">
        <v>428</v>
      </c>
      <c r="J5">
        <v>470</v>
      </c>
      <c r="K5">
        <v>327</v>
      </c>
      <c r="L5">
        <v>939</v>
      </c>
      <c r="N5">
        <v>666</v>
      </c>
      <c r="O5">
        <v>651</v>
      </c>
      <c r="P5">
        <v>128</v>
      </c>
      <c r="Q5">
        <v>322</v>
      </c>
      <c r="R5">
        <v>81</v>
      </c>
    </row>
    <row r="6" spans="2:18" x14ac:dyDescent="0.3">
      <c r="B6">
        <v>483</v>
      </c>
      <c r="D6" s="8">
        <v>660</v>
      </c>
      <c r="G6">
        <v>549</v>
      </c>
      <c r="H6">
        <v>210</v>
      </c>
      <c r="I6">
        <v>281</v>
      </c>
      <c r="J6">
        <v>422</v>
      </c>
      <c r="K6">
        <v>272</v>
      </c>
      <c r="L6">
        <v>500</v>
      </c>
      <c r="N6">
        <v>14</v>
      </c>
      <c r="O6">
        <v>74</v>
      </c>
      <c r="P6">
        <v>171</v>
      </c>
      <c r="Q6">
        <v>568</v>
      </c>
      <c r="R6">
        <v>620</v>
      </c>
    </row>
    <row r="7" spans="2:18" x14ac:dyDescent="0.3">
      <c r="B7">
        <v>417</v>
      </c>
      <c r="D7" s="8">
        <v>295</v>
      </c>
      <c r="G7">
        <v>648</v>
      </c>
      <c r="H7">
        <v>155</v>
      </c>
      <c r="I7">
        <v>979</v>
      </c>
      <c r="J7">
        <v>201</v>
      </c>
      <c r="K7">
        <v>624</v>
      </c>
      <c r="L7">
        <v>373</v>
      </c>
      <c r="N7">
        <v>356</v>
      </c>
      <c r="O7">
        <v>164</v>
      </c>
      <c r="P7">
        <v>296</v>
      </c>
      <c r="Q7">
        <v>176</v>
      </c>
      <c r="R7">
        <v>804</v>
      </c>
    </row>
    <row r="8" spans="2:18" x14ac:dyDescent="0.3">
      <c r="B8">
        <v>32</v>
      </c>
      <c r="D8" s="8">
        <v>437</v>
      </c>
      <c r="G8">
        <v>544</v>
      </c>
      <c r="H8">
        <v>431</v>
      </c>
      <c r="I8">
        <v>258</v>
      </c>
      <c r="J8">
        <v>268</v>
      </c>
      <c r="K8">
        <v>475</v>
      </c>
      <c r="L8">
        <v>172</v>
      </c>
      <c r="N8">
        <v>368</v>
      </c>
      <c r="O8">
        <v>875</v>
      </c>
      <c r="P8">
        <v>636</v>
      </c>
      <c r="Q8">
        <v>31</v>
      </c>
      <c r="R8">
        <v>311</v>
      </c>
    </row>
    <row r="9" spans="2:18" x14ac:dyDescent="0.3">
      <c r="B9">
        <v>408</v>
      </c>
      <c r="D9" s="8">
        <v>689</v>
      </c>
      <c r="G9">
        <v>722</v>
      </c>
      <c r="H9">
        <v>297</v>
      </c>
      <c r="I9">
        <v>274</v>
      </c>
      <c r="J9">
        <v>269</v>
      </c>
      <c r="K9">
        <v>693</v>
      </c>
      <c r="L9">
        <v>117</v>
      </c>
    </row>
    <row r="10" spans="2:18" x14ac:dyDescent="0.3">
      <c r="B10">
        <v>125</v>
      </c>
      <c r="D10" s="8">
        <v>583</v>
      </c>
      <c r="G10">
        <v>818</v>
      </c>
      <c r="H10">
        <v>303</v>
      </c>
      <c r="I10">
        <v>697</v>
      </c>
      <c r="J10">
        <v>628</v>
      </c>
      <c r="K10">
        <v>312</v>
      </c>
      <c r="L10">
        <v>618</v>
      </c>
    </row>
    <row r="11" spans="2:18" x14ac:dyDescent="0.3">
      <c r="B11">
        <v>65</v>
      </c>
      <c r="D11" s="8">
        <v>37</v>
      </c>
      <c r="G11">
        <v>560</v>
      </c>
      <c r="H11">
        <v>542</v>
      </c>
      <c r="I11">
        <v>817</v>
      </c>
      <c r="J11">
        <v>825</v>
      </c>
      <c r="K11">
        <v>173</v>
      </c>
      <c r="L11">
        <v>28</v>
      </c>
    </row>
    <row r="12" spans="2:18" x14ac:dyDescent="0.3">
      <c r="B12">
        <v>409</v>
      </c>
      <c r="D12" s="8">
        <v>638</v>
      </c>
      <c r="G12">
        <v>425</v>
      </c>
      <c r="H12">
        <v>707</v>
      </c>
      <c r="I12">
        <v>297</v>
      </c>
      <c r="J12">
        <v>424</v>
      </c>
      <c r="K12">
        <v>699</v>
      </c>
      <c r="L12">
        <v>473</v>
      </c>
    </row>
    <row r="13" spans="2:18" x14ac:dyDescent="0.3">
      <c r="B13">
        <v>629</v>
      </c>
      <c r="D13" s="8">
        <v>199</v>
      </c>
      <c r="G13">
        <v>548</v>
      </c>
      <c r="H13">
        <v>981</v>
      </c>
      <c r="I13">
        <v>854</v>
      </c>
      <c r="J13">
        <v>81</v>
      </c>
      <c r="K13">
        <v>29</v>
      </c>
      <c r="L13">
        <v>476</v>
      </c>
    </row>
    <row r="14" spans="2:18" x14ac:dyDescent="0.3">
      <c r="B14">
        <v>369</v>
      </c>
      <c r="D14" s="8">
        <v>743</v>
      </c>
      <c r="G14">
        <v>946</v>
      </c>
      <c r="H14">
        <v>235</v>
      </c>
      <c r="I14">
        <v>760</v>
      </c>
      <c r="J14">
        <v>620</v>
      </c>
      <c r="K14">
        <v>95</v>
      </c>
      <c r="L14">
        <v>530</v>
      </c>
    </row>
    <row r="15" spans="2:18" x14ac:dyDescent="0.3">
      <c r="G15">
        <v>25</v>
      </c>
      <c r="H15">
        <v>751</v>
      </c>
      <c r="I15">
        <v>604</v>
      </c>
      <c r="J15">
        <v>804</v>
      </c>
      <c r="K15">
        <v>343</v>
      </c>
      <c r="L15">
        <v>887</v>
      </c>
    </row>
    <row r="16" spans="2:18" x14ac:dyDescent="0.3">
      <c r="G16">
        <v>483</v>
      </c>
      <c r="H16">
        <v>81</v>
      </c>
      <c r="I16">
        <v>760</v>
      </c>
      <c r="J16">
        <v>311</v>
      </c>
      <c r="K16">
        <v>877</v>
      </c>
      <c r="L16">
        <v>398</v>
      </c>
    </row>
  </sheetData>
  <phoneticPr fontId="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DBE1B-6729-4C07-B6B9-1883687AEF4E}">
  <dimension ref="C4:F28"/>
  <sheetViews>
    <sheetView tabSelected="1" topLeftCell="A2" workbookViewId="0">
      <selection activeCell="K30" sqref="K15:K30"/>
    </sheetView>
  </sheetViews>
  <sheetFormatPr defaultRowHeight="14.4" x14ac:dyDescent="0.3"/>
  <cols>
    <col min="3" max="3" width="22.109375" bestFit="1" customWidth="1"/>
    <col min="5" max="5" width="16.44140625" customWidth="1"/>
    <col min="6" max="6" width="15.6640625" bestFit="1" customWidth="1"/>
  </cols>
  <sheetData>
    <row r="4" spans="3:6" x14ac:dyDescent="0.3">
      <c r="C4" t="s">
        <v>82</v>
      </c>
      <c r="D4" t="s">
        <v>119</v>
      </c>
      <c r="E4" t="s">
        <v>120</v>
      </c>
      <c r="F4" t="s">
        <v>121</v>
      </c>
    </row>
    <row r="5" spans="3:6" x14ac:dyDescent="0.3">
      <c r="C5" t="s">
        <v>101</v>
      </c>
      <c r="D5">
        <v>67</v>
      </c>
      <c r="E5">
        <v>17</v>
      </c>
      <c r="F5" t="s">
        <v>107</v>
      </c>
    </row>
    <row r="6" spans="3:6" x14ac:dyDescent="0.3">
      <c r="C6" t="s">
        <v>85</v>
      </c>
      <c r="D6">
        <v>35</v>
      </c>
      <c r="E6">
        <v>12</v>
      </c>
      <c r="F6" t="s">
        <v>115</v>
      </c>
    </row>
    <row r="7" spans="3:6" x14ac:dyDescent="0.3">
      <c r="C7" t="s">
        <v>86</v>
      </c>
      <c r="D7">
        <v>35</v>
      </c>
      <c r="E7">
        <v>2</v>
      </c>
      <c r="F7" t="s">
        <v>107</v>
      </c>
    </row>
    <row r="8" spans="3:6" x14ac:dyDescent="0.3">
      <c r="C8" t="s">
        <v>87</v>
      </c>
      <c r="D8">
        <v>71</v>
      </c>
      <c r="E8">
        <v>20</v>
      </c>
      <c r="F8" t="s">
        <v>116</v>
      </c>
    </row>
    <row r="9" spans="3:6" x14ac:dyDescent="0.3">
      <c r="C9" t="s">
        <v>88</v>
      </c>
      <c r="D9">
        <v>70</v>
      </c>
      <c r="E9">
        <v>17</v>
      </c>
      <c r="F9" t="s">
        <v>117</v>
      </c>
    </row>
    <row r="10" spans="3:6" x14ac:dyDescent="0.3">
      <c r="C10" t="s">
        <v>89</v>
      </c>
      <c r="D10">
        <v>39</v>
      </c>
      <c r="E10">
        <v>5</v>
      </c>
      <c r="F10" t="s">
        <v>115</v>
      </c>
    </row>
    <row r="11" spans="3:6" x14ac:dyDescent="0.3">
      <c r="C11" t="s">
        <v>90</v>
      </c>
      <c r="D11">
        <v>62</v>
      </c>
      <c r="E11">
        <v>16</v>
      </c>
      <c r="F11" t="s">
        <v>107</v>
      </c>
    </row>
    <row r="12" spans="3:6" x14ac:dyDescent="0.3">
      <c r="C12" t="s">
        <v>91</v>
      </c>
      <c r="D12">
        <v>40</v>
      </c>
      <c r="E12">
        <v>5</v>
      </c>
      <c r="F12" t="s">
        <v>117</v>
      </c>
    </row>
    <row r="13" spans="3:6" x14ac:dyDescent="0.3">
      <c r="C13" t="s">
        <v>92</v>
      </c>
      <c r="D13">
        <v>42</v>
      </c>
      <c r="E13">
        <v>19</v>
      </c>
      <c r="F13" t="s">
        <v>118</v>
      </c>
    </row>
    <row r="14" spans="3:6" x14ac:dyDescent="0.3">
      <c r="C14" t="s">
        <v>93</v>
      </c>
      <c r="D14">
        <v>45</v>
      </c>
      <c r="E14">
        <v>8</v>
      </c>
      <c r="F14" t="s">
        <v>117</v>
      </c>
    </row>
    <row r="15" spans="3:6" x14ac:dyDescent="0.3">
      <c r="C15" t="s">
        <v>94</v>
      </c>
      <c r="D15">
        <v>26</v>
      </c>
      <c r="E15">
        <v>12</v>
      </c>
      <c r="F15" t="s">
        <v>115</v>
      </c>
    </row>
    <row r="16" spans="3:6" x14ac:dyDescent="0.3">
      <c r="C16" t="s">
        <v>95</v>
      </c>
      <c r="D16">
        <v>48</v>
      </c>
      <c r="E16">
        <v>21</v>
      </c>
      <c r="F16" t="s">
        <v>118</v>
      </c>
    </row>
    <row r="17" spans="3:6" x14ac:dyDescent="0.3">
      <c r="C17" t="s">
        <v>96</v>
      </c>
      <c r="D17">
        <v>39</v>
      </c>
      <c r="E17">
        <v>4</v>
      </c>
      <c r="F17" t="s">
        <v>117</v>
      </c>
    </row>
    <row r="18" spans="3:6" x14ac:dyDescent="0.3">
      <c r="C18" t="s">
        <v>97</v>
      </c>
      <c r="D18">
        <v>52</v>
      </c>
      <c r="E18">
        <v>2</v>
      </c>
      <c r="F18" t="s">
        <v>117</v>
      </c>
    </row>
    <row r="19" spans="3:6" x14ac:dyDescent="0.3">
      <c r="C19" t="s">
        <v>98</v>
      </c>
      <c r="D19">
        <v>53</v>
      </c>
      <c r="E19">
        <v>15</v>
      </c>
      <c r="F19" t="s">
        <v>107</v>
      </c>
    </row>
    <row r="20" spans="3:6" x14ac:dyDescent="0.3">
      <c r="C20" t="s">
        <v>99</v>
      </c>
      <c r="D20">
        <v>39</v>
      </c>
      <c r="E20">
        <v>15</v>
      </c>
      <c r="F20" t="s">
        <v>116</v>
      </c>
    </row>
    <row r="21" spans="3:6" x14ac:dyDescent="0.3">
      <c r="C21" t="s">
        <v>100</v>
      </c>
      <c r="D21">
        <v>67</v>
      </c>
      <c r="E21">
        <v>10</v>
      </c>
      <c r="F21" t="s">
        <v>117</v>
      </c>
    </row>
    <row r="22" spans="3:6" x14ac:dyDescent="0.3">
      <c r="C22" t="s">
        <v>108</v>
      </c>
      <c r="D22">
        <v>50</v>
      </c>
      <c r="E22">
        <v>9</v>
      </c>
      <c r="F22" t="s">
        <v>107</v>
      </c>
    </row>
    <row r="23" spans="3:6" x14ac:dyDescent="0.3">
      <c r="C23" t="s">
        <v>109</v>
      </c>
      <c r="D23">
        <v>49</v>
      </c>
      <c r="E23">
        <v>16</v>
      </c>
      <c r="F23" t="s">
        <v>118</v>
      </c>
    </row>
    <row r="24" spans="3:6" x14ac:dyDescent="0.3">
      <c r="C24" t="s">
        <v>110</v>
      </c>
      <c r="D24">
        <v>57</v>
      </c>
      <c r="E24">
        <v>12</v>
      </c>
      <c r="F24" t="s">
        <v>117</v>
      </c>
    </row>
    <row r="25" spans="3:6" x14ac:dyDescent="0.3">
      <c r="C25" t="s">
        <v>111</v>
      </c>
      <c r="D25">
        <v>39</v>
      </c>
      <c r="E25">
        <v>18</v>
      </c>
      <c r="F25" t="s">
        <v>107</v>
      </c>
    </row>
    <row r="26" spans="3:6" x14ac:dyDescent="0.3">
      <c r="C26" t="s">
        <v>112</v>
      </c>
      <c r="D26">
        <v>55</v>
      </c>
      <c r="E26">
        <v>25</v>
      </c>
      <c r="F26" t="s">
        <v>116</v>
      </c>
    </row>
    <row r="27" spans="3:6" x14ac:dyDescent="0.3">
      <c r="C27" t="s">
        <v>113</v>
      </c>
      <c r="D27">
        <v>35</v>
      </c>
      <c r="E27">
        <v>25</v>
      </c>
      <c r="F27" t="s">
        <v>117</v>
      </c>
    </row>
    <row r="28" spans="3:6" x14ac:dyDescent="0.3">
      <c r="C28" t="s">
        <v>114</v>
      </c>
      <c r="D28">
        <v>68</v>
      </c>
      <c r="E28">
        <v>36</v>
      </c>
      <c r="F28" t="s">
        <v>116</v>
      </c>
    </row>
  </sheetData>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40284-AF00-4BC0-9FBE-EA0D8E48D810}">
  <dimension ref="A1:B13"/>
  <sheetViews>
    <sheetView workbookViewId="0">
      <selection activeCell="H10" sqref="H10"/>
    </sheetView>
  </sheetViews>
  <sheetFormatPr defaultRowHeight="14.4" x14ac:dyDescent="0.3"/>
  <cols>
    <col min="1" max="1" width="23.6640625" bestFit="1" customWidth="1"/>
    <col min="2" max="2" width="39" bestFit="1" customWidth="1"/>
  </cols>
  <sheetData>
    <row r="1" spans="1:2" ht="17.399999999999999" x14ac:dyDescent="0.35">
      <c r="A1" s="30" t="s">
        <v>6</v>
      </c>
      <c r="B1" s="31" t="s">
        <v>7</v>
      </c>
    </row>
    <row r="2" spans="1:2" ht="17.399999999999999" x14ac:dyDescent="0.35">
      <c r="A2" s="32" t="s">
        <v>8</v>
      </c>
      <c r="B2" t="s">
        <v>122</v>
      </c>
    </row>
    <row r="3" spans="1:2" ht="17.399999999999999" x14ac:dyDescent="0.35">
      <c r="A3" s="32" t="s">
        <v>9</v>
      </c>
      <c r="B3" t="s">
        <v>123</v>
      </c>
    </row>
    <row r="4" spans="1:2" ht="17.399999999999999" x14ac:dyDescent="0.35">
      <c r="A4" s="32" t="s">
        <v>10</v>
      </c>
      <c r="B4" t="s">
        <v>124</v>
      </c>
    </row>
    <row r="5" spans="1:2" ht="17.399999999999999" x14ac:dyDescent="0.35">
      <c r="A5" s="32" t="s">
        <v>11</v>
      </c>
      <c r="B5" t="s">
        <v>125</v>
      </c>
    </row>
    <row r="6" spans="1:2" ht="17.399999999999999" x14ac:dyDescent="0.35">
      <c r="A6" s="32"/>
    </row>
    <row r="7" spans="1:2" ht="17.399999999999999" x14ac:dyDescent="0.35">
      <c r="A7" s="32" t="s">
        <v>12</v>
      </c>
      <c r="B7" t="s">
        <v>126</v>
      </c>
    </row>
    <row r="8" spans="1:2" ht="17.399999999999999" x14ac:dyDescent="0.35">
      <c r="A8" s="32" t="s">
        <v>13</v>
      </c>
      <c r="B8" t="s">
        <v>127</v>
      </c>
    </row>
    <row r="9" spans="1:2" ht="17.399999999999999" x14ac:dyDescent="0.35">
      <c r="A9" s="32" t="s">
        <v>14</v>
      </c>
      <c r="B9" t="s">
        <v>128</v>
      </c>
    </row>
    <row r="10" spans="1:2" ht="17.399999999999999" x14ac:dyDescent="0.35">
      <c r="A10" s="32"/>
    </row>
    <row r="11" spans="1:2" ht="17.399999999999999" x14ac:dyDescent="0.35">
      <c r="A11" s="32" t="s">
        <v>15</v>
      </c>
      <c r="B11" t="s">
        <v>129</v>
      </c>
    </row>
    <row r="12" spans="1:2" ht="17.399999999999999" x14ac:dyDescent="0.35">
      <c r="A12" s="32"/>
    </row>
    <row r="13" spans="1:2" ht="17.399999999999999" x14ac:dyDescent="0.35">
      <c r="A13" s="32" t="s">
        <v>16</v>
      </c>
      <c r="B13" t="s">
        <v>130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94A9E-5219-43F2-B372-B67D58DC0766}">
  <dimension ref="B2:R16"/>
  <sheetViews>
    <sheetView workbookViewId="0">
      <selection activeCell="E19" sqref="E19"/>
    </sheetView>
  </sheetViews>
  <sheetFormatPr defaultRowHeight="14.4" x14ac:dyDescent="0.3"/>
  <cols>
    <col min="4" max="4" width="8.88671875" style="29"/>
    <col min="6" max="6" width="11.44140625" customWidth="1"/>
    <col min="15" max="15" width="9.44140625" bestFit="1" customWidth="1"/>
  </cols>
  <sheetData>
    <row r="2" spans="2:18" x14ac:dyDescent="0.3">
      <c r="B2" t="s">
        <v>17</v>
      </c>
      <c r="D2" s="29" t="s">
        <v>17</v>
      </c>
      <c r="G2" t="s">
        <v>26</v>
      </c>
      <c r="H2" t="s">
        <v>27</v>
      </c>
      <c r="I2" t="s">
        <v>28</v>
      </c>
      <c r="J2" t="s">
        <v>29</v>
      </c>
      <c r="K2" t="s">
        <v>30</v>
      </c>
      <c r="L2" t="s">
        <v>31</v>
      </c>
      <c r="N2" s="3" t="s">
        <v>32</v>
      </c>
      <c r="O2" s="3" t="s">
        <v>33</v>
      </c>
      <c r="P2" s="3" t="s">
        <v>34</v>
      </c>
      <c r="Q2" s="3" t="s">
        <v>35</v>
      </c>
      <c r="R2" s="3" t="s">
        <v>36</v>
      </c>
    </row>
    <row r="3" spans="2:18" x14ac:dyDescent="0.3">
      <c r="B3">
        <v>704</v>
      </c>
      <c r="D3" s="29">
        <v>450</v>
      </c>
      <c r="F3" t="s">
        <v>19</v>
      </c>
      <c r="G3">
        <v>303</v>
      </c>
      <c r="H3">
        <v>785</v>
      </c>
      <c r="I3">
        <v>11</v>
      </c>
      <c r="J3">
        <v>505</v>
      </c>
      <c r="K3">
        <v>176</v>
      </c>
      <c r="L3">
        <v>843</v>
      </c>
      <c r="N3">
        <v>701</v>
      </c>
      <c r="O3">
        <v>157</v>
      </c>
      <c r="P3">
        <v>550</v>
      </c>
      <c r="Q3">
        <v>327</v>
      </c>
      <c r="R3">
        <v>825</v>
      </c>
    </row>
    <row r="4" spans="2:18" x14ac:dyDescent="0.3">
      <c r="B4">
        <v>664</v>
      </c>
      <c r="D4" s="29">
        <v>433</v>
      </c>
      <c r="F4" t="s">
        <v>20</v>
      </c>
      <c r="G4">
        <v>645</v>
      </c>
      <c r="H4">
        <v>507</v>
      </c>
      <c r="I4">
        <v>118</v>
      </c>
      <c r="J4">
        <v>73</v>
      </c>
      <c r="K4">
        <v>852</v>
      </c>
      <c r="L4">
        <v>586</v>
      </c>
      <c r="N4">
        <v>679</v>
      </c>
      <c r="O4">
        <v>126</v>
      </c>
      <c r="P4">
        <v>511</v>
      </c>
      <c r="Q4">
        <v>521</v>
      </c>
      <c r="R4">
        <v>424</v>
      </c>
    </row>
    <row r="5" spans="2:18" x14ac:dyDescent="0.3">
      <c r="B5">
        <v>343</v>
      </c>
      <c r="D5" s="29">
        <v>660</v>
      </c>
      <c r="F5" t="s">
        <v>21</v>
      </c>
      <c r="G5">
        <v>696</v>
      </c>
      <c r="H5">
        <v>621</v>
      </c>
      <c r="I5">
        <v>428</v>
      </c>
      <c r="J5">
        <v>470</v>
      </c>
      <c r="K5">
        <v>327</v>
      </c>
      <c r="L5">
        <v>939</v>
      </c>
      <c r="N5">
        <v>666</v>
      </c>
      <c r="O5">
        <v>651</v>
      </c>
      <c r="P5">
        <v>128</v>
      </c>
      <c r="Q5">
        <v>322</v>
      </c>
      <c r="R5">
        <v>81</v>
      </c>
    </row>
    <row r="6" spans="2:18" x14ac:dyDescent="0.3">
      <c r="B6">
        <v>483</v>
      </c>
      <c r="D6" s="29">
        <v>660</v>
      </c>
      <c r="F6" t="s">
        <v>22</v>
      </c>
      <c r="G6">
        <v>549</v>
      </c>
      <c r="H6">
        <v>210</v>
      </c>
      <c r="I6">
        <v>281</v>
      </c>
      <c r="J6">
        <v>422</v>
      </c>
      <c r="K6">
        <v>272</v>
      </c>
      <c r="L6">
        <v>500</v>
      </c>
      <c r="N6">
        <v>14</v>
      </c>
      <c r="O6">
        <v>74</v>
      </c>
      <c r="P6">
        <v>171</v>
      </c>
      <c r="Q6">
        <v>568</v>
      </c>
      <c r="R6">
        <v>620</v>
      </c>
    </row>
    <row r="7" spans="2:18" x14ac:dyDescent="0.3">
      <c r="B7">
        <v>417</v>
      </c>
      <c r="D7" s="29">
        <v>295</v>
      </c>
      <c r="F7" t="s">
        <v>23</v>
      </c>
      <c r="G7">
        <v>648</v>
      </c>
      <c r="H7">
        <v>155</v>
      </c>
      <c r="I7">
        <v>979</v>
      </c>
      <c r="J7">
        <v>201</v>
      </c>
      <c r="K7">
        <v>624</v>
      </c>
      <c r="L7">
        <v>373</v>
      </c>
      <c r="N7">
        <v>356</v>
      </c>
      <c r="O7">
        <v>164</v>
      </c>
      <c r="P7">
        <v>296</v>
      </c>
      <c r="Q7">
        <v>176</v>
      </c>
      <c r="R7">
        <v>804</v>
      </c>
    </row>
    <row r="8" spans="2:18" x14ac:dyDescent="0.3">
      <c r="B8">
        <v>32</v>
      </c>
      <c r="D8" s="29">
        <v>437</v>
      </c>
      <c r="F8" t="s">
        <v>24</v>
      </c>
      <c r="G8">
        <v>544</v>
      </c>
      <c r="H8">
        <v>431</v>
      </c>
      <c r="I8">
        <v>258</v>
      </c>
      <c r="J8">
        <v>268</v>
      </c>
      <c r="K8">
        <v>475</v>
      </c>
      <c r="L8">
        <v>172</v>
      </c>
      <c r="N8">
        <v>368</v>
      </c>
      <c r="O8">
        <v>875</v>
      </c>
      <c r="P8">
        <v>636</v>
      </c>
      <c r="Q8">
        <v>31</v>
      </c>
      <c r="R8">
        <v>311</v>
      </c>
    </row>
    <row r="9" spans="2:18" ht="15" thickBot="1" x14ac:dyDescent="0.35">
      <c r="B9">
        <v>408</v>
      </c>
      <c r="D9" s="29">
        <v>689</v>
      </c>
      <c r="F9" t="s">
        <v>25</v>
      </c>
      <c r="G9">
        <v>722</v>
      </c>
      <c r="H9">
        <v>297</v>
      </c>
      <c r="I9">
        <v>274</v>
      </c>
      <c r="J9">
        <v>269</v>
      </c>
      <c r="K9">
        <v>693</v>
      </c>
      <c r="L9">
        <v>117</v>
      </c>
      <c r="N9" s="22">
        <f>SUM(N3:N8)</f>
        <v>2784</v>
      </c>
      <c r="O9" s="34">
        <f>AVERAGE(O3:O8)</f>
        <v>341.16666666666669</v>
      </c>
      <c r="P9" s="22">
        <f>COUNT(P3:P8)</f>
        <v>6</v>
      </c>
      <c r="Q9" s="22">
        <f>MAX(Q3:Q8)</f>
        <v>568</v>
      </c>
      <c r="R9" s="22">
        <f>MIN(R3:R8)</f>
        <v>81</v>
      </c>
    </row>
    <row r="10" spans="2:18" ht="15" thickTop="1" x14ac:dyDescent="0.3">
      <c r="B10">
        <v>125</v>
      </c>
      <c r="D10" s="29">
        <v>583</v>
      </c>
      <c r="F10" t="s">
        <v>19</v>
      </c>
      <c r="G10">
        <v>818</v>
      </c>
      <c r="H10">
        <v>303</v>
      </c>
      <c r="I10">
        <v>697</v>
      </c>
      <c r="J10">
        <v>628</v>
      </c>
      <c r="K10">
        <v>312</v>
      </c>
      <c r="L10">
        <v>618</v>
      </c>
    </row>
    <row r="11" spans="2:18" x14ac:dyDescent="0.3">
      <c r="B11">
        <v>65</v>
      </c>
      <c r="D11" s="29">
        <v>37</v>
      </c>
      <c r="F11" t="s">
        <v>20</v>
      </c>
      <c r="G11">
        <v>560</v>
      </c>
      <c r="H11">
        <v>542</v>
      </c>
      <c r="I11">
        <v>817</v>
      </c>
      <c r="J11">
        <v>825</v>
      </c>
      <c r="K11">
        <v>173</v>
      </c>
      <c r="L11">
        <v>28</v>
      </c>
    </row>
    <row r="12" spans="2:18" x14ac:dyDescent="0.3">
      <c r="B12">
        <v>409</v>
      </c>
      <c r="D12" s="29">
        <v>638</v>
      </c>
      <c r="F12" t="s">
        <v>21</v>
      </c>
      <c r="G12">
        <v>425</v>
      </c>
      <c r="H12">
        <v>707</v>
      </c>
      <c r="I12">
        <v>297</v>
      </c>
      <c r="J12">
        <v>424</v>
      </c>
      <c r="K12">
        <v>699</v>
      </c>
      <c r="L12">
        <v>473</v>
      </c>
    </row>
    <row r="13" spans="2:18" x14ac:dyDescent="0.3">
      <c r="B13">
        <v>629</v>
      </c>
      <c r="D13" s="29">
        <v>199</v>
      </c>
      <c r="F13" t="s">
        <v>22</v>
      </c>
      <c r="G13">
        <v>548</v>
      </c>
      <c r="H13">
        <v>981</v>
      </c>
      <c r="I13">
        <v>854</v>
      </c>
      <c r="J13">
        <v>81</v>
      </c>
      <c r="K13">
        <v>29</v>
      </c>
      <c r="L13">
        <v>476</v>
      </c>
    </row>
    <row r="14" spans="2:18" x14ac:dyDescent="0.3">
      <c r="B14">
        <v>369</v>
      </c>
      <c r="D14" s="29">
        <v>743</v>
      </c>
      <c r="F14" t="s">
        <v>23</v>
      </c>
      <c r="G14">
        <v>946</v>
      </c>
      <c r="H14">
        <v>235</v>
      </c>
      <c r="I14">
        <v>760</v>
      </c>
      <c r="J14">
        <v>620</v>
      </c>
      <c r="K14">
        <v>95</v>
      </c>
      <c r="L14">
        <v>530</v>
      </c>
    </row>
    <row r="15" spans="2:18" x14ac:dyDescent="0.3">
      <c r="F15" t="s">
        <v>24</v>
      </c>
      <c r="G15">
        <v>25</v>
      </c>
      <c r="H15">
        <v>751</v>
      </c>
      <c r="I15">
        <v>604</v>
      </c>
      <c r="J15">
        <v>804</v>
      </c>
      <c r="K15">
        <v>343</v>
      </c>
      <c r="L15">
        <v>887</v>
      </c>
    </row>
    <row r="16" spans="2:18" x14ac:dyDescent="0.3">
      <c r="F16" t="s">
        <v>25</v>
      </c>
      <c r="G16">
        <v>483</v>
      </c>
      <c r="H16">
        <v>81</v>
      </c>
      <c r="I16">
        <v>760</v>
      </c>
      <c r="J16">
        <v>311</v>
      </c>
      <c r="K16">
        <v>877</v>
      </c>
      <c r="L16">
        <v>398</v>
      </c>
    </row>
  </sheetData>
  <phoneticPr fontId="4"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862A7-83B7-4BA1-8590-5DBE1F6C8B74}">
  <dimension ref="A1:C21"/>
  <sheetViews>
    <sheetView workbookViewId="0">
      <selection activeCell="A5" sqref="A5"/>
    </sheetView>
  </sheetViews>
  <sheetFormatPr defaultRowHeight="14.4" x14ac:dyDescent="0.3"/>
  <cols>
    <col min="1" max="1" width="14.6640625" bestFit="1" customWidth="1"/>
  </cols>
  <sheetData>
    <row r="1" spans="1:3" x14ac:dyDescent="0.3">
      <c r="A1" t="s">
        <v>58</v>
      </c>
    </row>
    <row r="4" spans="1:3" x14ac:dyDescent="0.3">
      <c r="A4" t="s">
        <v>131</v>
      </c>
      <c r="B4" s="9">
        <v>0.11</v>
      </c>
    </row>
    <row r="6" spans="1:3" x14ac:dyDescent="0.3">
      <c r="A6" t="s">
        <v>37</v>
      </c>
      <c r="B6" t="s">
        <v>26</v>
      </c>
      <c r="C6" t="s">
        <v>27</v>
      </c>
    </row>
    <row r="7" spans="1:3" x14ac:dyDescent="0.3">
      <c r="A7" s="2" t="s">
        <v>38</v>
      </c>
    </row>
    <row r="8" spans="1:3" x14ac:dyDescent="0.3">
      <c r="A8" s="2" t="s">
        <v>39</v>
      </c>
    </row>
    <row r="9" spans="1:3" x14ac:dyDescent="0.3">
      <c r="A9" s="2" t="s">
        <v>40</v>
      </c>
    </row>
    <row r="10" spans="1:3" x14ac:dyDescent="0.3">
      <c r="A10" t="s">
        <v>41</v>
      </c>
    </row>
    <row r="12" spans="1:3" x14ac:dyDescent="0.3">
      <c r="A12" t="s">
        <v>42</v>
      </c>
    </row>
    <row r="13" spans="1:3" x14ac:dyDescent="0.3">
      <c r="A13" t="s">
        <v>43</v>
      </c>
    </row>
    <row r="14" spans="1:3" x14ac:dyDescent="0.3">
      <c r="A14" t="s">
        <v>44</v>
      </c>
    </row>
    <row r="15" spans="1:3" x14ac:dyDescent="0.3">
      <c r="A15" t="s">
        <v>45</v>
      </c>
    </row>
    <row r="16" spans="1:3" x14ac:dyDescent="0.3">
      <c r="A16" t="s">
        <v>46</v>
      </c>
    </row>
    <row r="17" spans="1:1" x14ac:dyDescent="0.3">
      <c r="A17" t="s">
        <v>47</v>
      </c>
    </row>
    <row r="18" spans="1:1" x14ac:dyDescent="0.3">
      <c r="A18" t="s">
        <v>48</v>
      </c>
    </row>
    <row r="19" spans="1:1" x14ac:dyDescent="0.3">
      <c r="A19" t="s">
        <v>49</v>
      </c>
    </row>
    <row r="20" spans="1:1" x14ac:dyDescent="0.3">
      <c r="A20" t="s">
        <v>50</v>
      </c>
    </row>
    <row r="21" spans="1:1" x14ac:dyDescent="0.3">
      <c r="A21" t="s">
        <v>41</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0299C-F3AB-4295-9D6A-FCD9C8179345}">
  <dimension ref="A1:M23"/>
  <sheetViews>
    <sheetView workbookViewId="0">
      <selection activeCell="A5" sqref="A5"/>
    </sheetView>
  </sheetViews>
  <sheetFormatPr defaultRowHeight="14.4" x14ac:dyDescent="0.3"/>
  <cols>
    <col min="1" max="1" width="16" bestFit="1" customWidth="1"/>
    <col min="2" max="13" width="13.88671875" bestFit="1" customWidth="1"/>
  </cols>
  <sheetData>
    <row r="1" spans="1:13" x14ac:dyDescent="0.3">
      <c r="A1" s="33" t="s">
        <v>58</v>
      </c>
      <c r="B1" s="33"/>
      <c r="C1" s="33"/>
      <c r="D1" s="33"/>
      <c r="E1" s="33"/>
      <c r="F1" s="33"/>
      <c r="G1" s="33"/>
      <c r="H1" s="33"/>
      <c r="I1" s="33"/>
      <c r="J1" s="33"/>
      <c r="K1" s="33"/>
      <c r="L1" s="33"/>
      <c r="M1" s="33"/>
    </row>
    <row r="2" spans="1:13" x14ac:dyDescent="0.3">
      <c r="A2" s="33"/>
      <c r="B2" s="33"/>
      <c r="C2" s="33"/>
      <c r="D2" s="33"/>
      <c r="E2" s="33"/>
      <c r="F2" s="33"/>
      <c r="G2" s="33"/>
      <c r="H2" s="33"/>
      <c r="I2" s="33"/>
      <c r="J2" s="33"/>
      <c r="K2" s="33"/>
      <c r="L2" s="33"/>
      <c r="M2" s="33"/>
    </row>
    <row r="4" spans="1:13" x14ac:dyDescent="0.3">
      <c r="A4" s="10" t="s">
        <v>131</v>
      </c>
      <c r="B4" s="11">
        <v>0.11</v>
      </c>
    </row>
    <row r="6" spans="1:13" x14ac:dyDescent="0.3">
      <c r="A6" s="3" t="s">
        <v>37</v>
      </c>
      <c r="B6" s="3" t="s">
        <v>26</v>
      </c>
      <c r="C6" s="3" t="s">
        <v>27</v>
      </c>
      <c r="D6" s="3" t="s">
        <v>28</v>
      </c>
      <c r="E6" s="3" t="s">
        <v>29</v>
      </c>
      <c r="F6" s="3" t="s">
        <v>30</v>
      </c>
      <c r="G6" s="3" t="s">
        <v>31</v>
      </c>
      <c r="H6" s="3" t="s">
        <v>52</v>
      </c>
      <c r="I6" s="3" t="s">
        <v>53</v>
      </c>
      <c r="J6" s="3" t="s">
        <v>54</v>
      </c>
      <c r="K6" s="3" t="s">
        <v>55</v>
      </c>
      <c r="L6" s="3" t="s">
        <v>56</v>
      </c>
      <c r="M6" s="3" t="s">
        <v>57</v>
      </c>
    </row>
    <row r="7" spans="1:13" x14ac:dyDescent="0.3">
      <c r="A7" s="1" t="s">
        <v>38</v>
      </c>
      <c r="B7" s="4">
        <v>650000</v>
      </c>
      <c r="C7" s="4">
        <v>650000</v>
      </c>
      <c r="D7" s="4">
        <v>650000</v>
      </c>
      <c r="E7" s="4">
        <v>650000</v>
      </c>
      <c r="F7" s="4">
        <v>650000</v>
      </c>
      <c r="G7" s="4">
        <v>650000</v>
      </c>
      <c r="H7" s="4">
        <v>650000</v>
      </c>
      <c r="I7" s="4">
        <v>650000</v>
      </c>
      <c r="J7" s="4">
        <v>650000</v>
      </c>
      <c r="K7" s="4">
        <v>650000</v>
      </c>
      <c r="L7" s="4">
        <v>650000</v>
      </c>
      <c r="M7" s="4">
        <v>650000</v>
      </c>
    </row>
    <row r="8" spans="1:13" x14ac:dyDescent="0.3">
      <c r="A8" s="1" t="s">
        <v>39</v>
      </c>
      <c r="B8" s="4">
        <v>165000</v>
      </c>
      <c r="C8" s="4">
        <v>165000</v>
      </c>
      <c r="D8" s="4">
        <v>165000</v>
      </c>
      <c r="E8" s="4">
        <v>165000</v>
      </c>
      <c r="F8" s="4">
        <v>165000</v>
      </c>
      <c r="G8" s="4">
        <v>165000</v>
      </c>
      <c r="H8" s="4">
        <v>165000</v>
      </c>
      <c r="I8" s="4">
        <v>165000</v>
      </c>
      <c r="J8" s="4">
        <v>165000</v>
      </c>
      <c r="K8" s="4">
        <v>165000</v>
      </c>
      <c r="L8" s="4">
        <v>165000</v>
      </c>
      <c r="M8" s="4">
        <v>165000</v>
      </c>
    </row>
    <row r="9" spans="1:13" x14ac:dyDescent="0.3">
      <c r="A9" s="1" t="s">
        <v>40</v>
      </c>
      <c r="B9" s="4">
        <v>45000</v>
      </c>
      <c r="C9" s="4">
        <v>45000</v>
      </c>
      <c r="D9" s="4">
        <v>45000</v>
      </c>
      <c r="E9" s="4">
        <v>45000</v>
      </c>
      <c r="F9" s="4">
        <v>45000</v>
      </c>
      <c r="G9" s="4">
        <v>45000</v>
      </c>
      <c r="H9" s="4">
        <v>45000</v>
      </c>
      <c r="I9" s="4">
        <v>45000</v>
      </c>
      <c r="J9" s="4">
        <v>45000</v>
      </c>
      <c r="K9" s="4">
        <v>45000</v>
      </c>
      <c r="L9" s="4">
        <v>45000</v>
      </c>
      <c r="M9" s="4">
        <v>45000</v>
      </c>
    </row>
    <row r="10" spans="1:13" ht="15" thickBot="1" x14ac:dyDescent="0.35">
      <c r="A10" s="3" t="s">
        <v>41</v>
      </c>
      <c r="B10" s="5">
        <f>SUM(B7:B9)</f>
        <v>860000</v>
      </c>
      <c r="C10" s="5">
        <f t="shared" ref="C10:M10" si="0">SUM(C7:C9)</f>
        <v>860000</v>
      </c>
      <c r="D10" s="5">
        <f t="shared" si="0"/>
        <v>860000</v>
      </c>
      <c r="E10" s="5">
        <f t="shared" si="0"/>
        <v>860000</v>
      </c>
      <c r="F10" s="5">
        <f t="shared" si="0"/>
        <v>860000</v>
      </c>
      <c r="G10" s="5">
        <f t="shared" si="0"/>
        <v>860000</v>
      </c>
      <c r="H10" s="5">
        <f t="shared" si="0"/>
        <v>860000</v>
      </c>
      <c r="I10" s="5">
        <f t="shared" si="0"/>
        <v>860000</v>
      </c>
      <c r="J10" s="5">
        <f t="shared" si="0"/>
        <v>860000</v>
      </c>
      <c r="K10" s="5">
        <f t="shared" si="0"/>
        <v>860000</v>
      </c>
      <c r="L10" s="5">
        <f t="shared" si="0"/>
        <v>860000</v>
      </c>
      <c r="M10" s="5">
        <f t="shared" si="0"/>
        <v>860000</v>
      </c>
    </row>
    <row r="11" spans="1:13" ht="15" thickTop="1" x14ac:dyDescent="0.3"/>
    <row r="12" spans="1:13" x14ac:dyDescent="0.3">
      <c r="A12" s="3" t="s">
        <v>42</v>
      </c>
    </row>
    <row r="13" spans="1:13" x14ac:dyDescent="0.3">
      <c r="A13" s="1" t="s">
        <v>43</v>
      </c>
      <c r="B13" s="6">
        <v>145000</v>
      </c>
      <c r="C13" s="6">
        <v>145000</v>
      </c>
      <c r="D13" s="6">
        <v>145000</v>
      </c>
      <c r="E13" s="6">
        <v>145000</v>
      </c>
      <c r="F13" s="6">
        <v>145000</v>
      </c>
      <c r="G13" s="6">
        <v>145000</v>
      </c>
      <c r="H13" s="6">
        <v>145000</v>
      </c>
      <c r="I13" s="6">
        <v>145000</v>
      </c>
      <c r="J13" s="6">
        <v>145000</v>
      </c>
      <c r="K13" s="6">
        <v>145000</v>
      </c>
      <c r="L13" s="6">
        <v>145000</v>
      </c>
      <c r="M13" s="6">
        <v>145000</v>
      </c>
    </row>
    <row r="14" spans="1:13" x14ac:dyDescent="0.3">
      <c r="A14" s="1" t="s">
        <v>44</v>
      </c>
      <c r="B14" s="6">
        <v>62000</v>
      </c>
      <c r="C14" s="6">
        <v>62000</v>
      </c>
      <c r="D14" s="6">
        <v>62000</v>
      </c>
      <c r="E14" s="6">
        <v>62000</v>
      </c>
      <c r="F14" s="6">
        <v>62000</v>
      </c>
      <c r="G14" s="6">
        <v>62000</v>
      </c>
      <c r="H14" s="6">
        <v>62000</v>
      </c>
      <c r="I14" s="6">
        <v>62000</v>
      </c>
      <c r="J14" s="6">
        <v>62000</v>
      </c>
      <c r="K14" s="6">
        <v>62000</v>
      </c>
      <c r="L14" s="6">
        <v>62000</v>
      </c>
      <c r="M14" s="6">
        <v>62000</v>
      </c>
    </row>
    <row r="15" spans="1:13" x14ac:dyDescent="0.3">
      <c r="A15" s="1" t="s">
        <v>45</v>
      </c>
      <c r="B15" s="6">
        <v>26500</v>
      </c>
      <c r="C15" s="6">
        <v>26500</v>
      </c>
      <c r="D15" s="6">
        <v>26500</v>
      </c>
      <c r="E15" s="6">
        <v>26500</v>
      </c>
      <c r="F15" s="6">
        <v>26500</v>
      </c>
      <c r="G15" s="6">
        <v>26500</v>
      </c>
      <c r="H15" s="6">
        <v>26500</v>
      </c>
      <c r="I15" s="6">
        <v>26500</v>
      </c>
      <c r="J15" s="6">
        <v>26500</v>
      </c>
      <c r="K15" s="6">
        <v>26500</v>
      </c>
      <c r="L15" s="6">
        <v>26500</v>
      </c>
      <c r="M15" s="6">
        <v>26500</v>
      </c>
    </row>
    <row r="16" spans="1:13" x14ac:dyDescent="0.3">
      <c r="A16" s="1" t="s">
        <v>46</v>
      </c>
      <c r="B16" s="6">
        <v>34500</v>
      </c>
      <c r="C16" s="6">
        <v>34500</v>
      </c>
      <c r="D16" s="6">
        <v>34500</v>
      </c>
      <c r="E16" s="6">
        <v>34500</v>
      </c>
      <c r="F16" s="6">
        <v>34500</v>
      </c>
      <c r="G16" s="6">
        <v>34500</v>
      </c>
      <c r="H16" s="6">
        <v>34500</v>
      </c>
      <c r="I16" s="6">
        <v>34500</v>
      </c>
      <c r="J16" s="6">
        <v>34500</v>
      </c>
      <c r="K16" s="6">
        <v>34500</v>
      </c>
      <c r="L16" s="6">
        <v>34500</v>
      </c>
      <c r="M16" s="6">
        <v>34500</v>
      </c>
    </row>
    <row r="17" spans="1:13" x14ac:dyDescent="0.3">
      <c r="A17" s="1" t="s">
        <v>47</v>
      </c>
      <c r="B17" s="6">
        <v>42000</v>
      </c>
      <c r="C17" s="6">
        <v>42000</v>
      </c>
      <c r="D17" s="6">
        <v>42000</v>
      </c>
      <c r="E17" s="6">
        <v>42000</v>
      </c>
      <c r="F17" s="6">
        <v>42000</v>
      </c>
      <c r="G17" s="6">
        <v>42000</v>
      </c>
      <c r="H17" s="6">
        <v>42000</v>
      </c>
      <c r="I17" s="6">
        <v>42000</v>
      </c>
      <c r="J17" s="6">
        <v>42000</v>
      </c>
      <c r="K17" s="6">
        <v>42000</v>
      </c>
      <c r="L17" s="6">
        <v>42000</v>
      </c>
      <c r="M17" s="6">
        <v>42000</v>
      </c>
    </row>
    <row r="18" spans="1:13" x14ac:dyDescent="0.3">
      <c r="A18" s="1" t="s">
        <v>48</v>
      </c>
      <c r="B18" s="6"/>
      <c r="C18" s="6"/>
      <c r="D18" s="6"/>
      <c r="E18" s="6"/>
      <c r="F18" s="6"/>
      <c r="G18" s="6">
        <v>650000</v>
      </c>
      <c r="H18" s="6"/>
      <c r="I18" s="6"/>
      <c r="J18" s="6"/>
      <c r="K18" s="6"/>
      <c r="L18" s="6"/>
      <c r="M18" s="6"/>
    </row>
    <row r="19" spans="1:13" x14ac:dyDescent="0.3">
      <c r="A19" s="1" t="s">
        <v>49</v>
      </c>
      <c r="B19" s="6">
        <f>B8*$B$4</f>
        <v>18150</v>
      </c>
      <c r="C19" s="6">
        <f t="shared" ref="C19:M19" si="1">C8*$B$4</f>
        <v>18150</v>
      </c>
      <c r="D19" s="6">
        <f t="shared" si="1"/>
        <v>18150</v>
      </c>
      <c r="E19" s="6">
        <f t="shared" si="1"/>
        <v>18150</v>
      </c>
      <c r="F19" s="6">
        <f t="shared" si="1"/>
        <v>18150</v>
      </c>
      <c r="G19" s="6">
        <f t="shared" si="1"/>
        <v>18150</v>
      </c>
      <c r="H19" s="6">
        <f t="shared" si="1"/>
        <v>18150</v>
      </c>
      <c r="I19" s="6">
        <f t="shared" si="1"/>
        <v>18150</v>
      </c>
      <c r="J19" s="6">
        <f t="shared" si="1"/>
        <v>18150</v>
      </c>
      <c r="K19" s="6">
        <f t="shared" si="1"/>
        <v>18150</v>
      </c>
      <c r="L19" s="6">
        <f t="shared" si="1"/>
        <v>18150</v>
      </c>
      <c r="M19" s="6">
        <f t="shared" si="1"/>
        <v>18150</v>
      </c>
    </row>
    <row r="20" spans="1:13" x14ac:dyDescent="0.3">
      <c r="A20" s="1" t="s">
        <v>50</v>
      </c>
      <c r="B20" s="6">
        <v>245000</v>
      </c>
      <c r="C20" s="6">
        <v>245001</v>
      </c>
      <c r="D20" s="6">
        <v>245002</v>
      </c>
      <c r="E20" s="6">
        <v>245003</v>
      </c>
      <c r="F20" s="6">
        <v>245004</v>
      </c>
      <c r="G20" s="6">
        <v>245005</v>
      </c>
      <c r="H20" s="6">
        <v>245006</v>
      </c>
      <c r="I20" s="6">
        <v>245007</v>
      </c>
      <c r="J20" s="6">
        <v>245008</v>
      </c>
      <c r="K20" s="6">
        <v>245009</v>
      </c>
      <c r="L20" s="6">
        <v>245010</v>
      </c>
      <c r="M20" s="6">
        <v>245011</v>
      </c>
    </row>
    <row r="21" spans="1:13" ht="15" thickBot="1" x14ac:dyDescent="0.35">
      <c r="A21" s="3" t="s">
        <v>41</v>
      </c>
      <c r="B21" s="7">
        <f>SUM(B13:B20)</f>
        <v>573150</v>
      </c>
      <c r="C21" s="7">
        <f t="shared" ref="C21:M21" si="2">SUM(C13:C20)</f>
        <v>573151</v>
      </c>
      <c r="D21" s="7">
        <f t="shared" si="2"/>
        <v>573152</v>
      </c>
      <c r="E21" s="7">
        <f t="shared" si="2"/>
        <v>573153</v>
      </c>
      <c r="F21" s="7">
        <f t="shared" si="2"/>
        <v>573154</v>
      </c>
      <c r="G21" s="7">
        <f t="shared" si="2"/>
        <v>1223155</v>
      </c>
      <c r="H21" s="7">
        <f t="shared" si="2"/>
        <v>573156</v>
      </c>
      <c r="I21" s="7">
        <f t="shared" si="2"/>
        <v>573157</v>
      </c>
      <c r="J21" s="7">
        <f t="shared" si="2"/>
        <v>573158</v>
      </c>
      <c r="K21" s="7">
        <f t="shared" si="2"/>
        <v>573159</v>
      </c>
      <c r="L21" s="7">
        <f t="shared" si="2"/>
        <v>573160</v>
      </c>
      <c r="M21" s="7">
        <f t="shared" si="2"/>
        <v>573161</v>
      </c>
    </row>
    <row r="22" spans="1:13" ht="15" thickTop="1" x14ac:dyDescent="0.3"/>
    <row r="23" spans="1:13" x14ac:dyDescent="0.3">
      <c r="A23" s="3" t="s">
        <v>51</v>
      </c>
      <c r="B23" s="4">
        <f>B10-B21</f>
        <v>286850</v>
      </c>
      <c r="C23" s="4">
        <f t="shared" ref="C23:M23" si="3">C10-C21</f>
        <v>286849</v>
      </c>
      <c r="D23" s="4">
        <f t="shared" si="3"/>
        <v>286848</v>
      </c>
      <c r="E23" s="4">
        <f t="shared" si="3"/>
        <v>286847</v>
      </c>
      <c r="F23" s="4">
        <f t="shared" si="3"/>
        <v>286846</v>
      </c>
      <c r="G23" s="4">
        <f t="shared" si="3"/>
        <v>-363155</v>
      </c>
      <c r="H23" s="4">
        <f t="shared" si="3"/>
        <v>286844</v>
      </c>
      <c r="I23" s="4">
        <f t="shared" si="3"/>
        <v>286843</v>
      </c>
      <c r="J23" s="4">
        <f t="shared" si="3"/>
        <v>286842</v>
      </c>
      <c r="K23" s="4">
        <f t="shared" si="3"/>
        <v>286841</v>
      </c>
      <c r="L23" s="4">
        <f t="shared" si="3"/>
        <v>286840</v>
      </c>
      <c r="M23" s="4">
        <f t="shared" si="3"/>
        <v>286839</v>
      </c>
    </row>
  </sheetData>
  <mergeCells count="1">
    <mergeCell ref="A1:M2"/>
  </mergeCells>
  <phoneticPr fontId="4" type="noConversion"/>
  <conditionalFormatting sqref="B23:M23">
    <cfRule type="cellIs" dxfId="2" priority="1" operator="lessThan">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35AA7-0736-4DA7-9D29-E4B0239736E7}">
  <dimension ref="B1:U26"/>
  <sheetViews>
    <sheetView workbookViewId="0">
      <selection activeCell="C6" sqref="C6:F6"/>
    </sheetView>
  </sheetViews>
  <sheetFormatPr defaultRowHeight="14.4" x14ac:dyDescent="0.3"/>
  <cols>
    <col min="1" max="2" width="5.6640625" customWidth="1"/>
    <col min="10" max="10" width="5.6640625" customWidth="1"/>
    <col min="11" max="11" width="12.33203125" bestFit="1" customWidth="1"/>
    <col min="18" max="18" width="20.44140625" bestFit="1" customWidth="1"/>
  </cols>
  <sheetData>
    <row r="1" spans="2:21" ht="15" thickBot="1" x14ac:dyDescent="0.35"/>
    <row r="2" spans="2:21" ht="18" x14ac:dyDescent="0.35">
      <c r="B2" s="20" t="s">
        <v>59</v>
      </c>
      <c r="C2" s="19"/>
      <c r="D2" s="12"/>
      <c r="E2" s="12"/>
      <c r="F2" s="12"/>
      <c r="G2" s="12"/>
      <c r="H2" s="13"/>
      <c r="J2" s="20" t="s">
        <v>59</v>
      </c>
      <c r="K2" s="20"/>
      <c r="L2" s="12"/>
      <c r="M2" s="12"/>
      <c r="N2" s="12"/>
      <c r="O2" s="13"/>
      <c r="Q2" s="20" t="s">
        <v>80</v>
      </c>
      <c r="R2" s="12"/>
      <c r="S2" s="12"/>
      <c r="T2" s="12"/>
      <c r="U2" s="13"/>
    </row>
    <row r="3" spans="2:21" x14ac:dyDescent="0.3">
      <c r="B3" s="14"/>
      <c r="H3" s="15"/>
      <c r="J3" s="14"/>
      <c r="O3" s="15"/>
      <c r="Q3" s="14"/>
      <c r="U3" s="15"/>
    </row>
    <row r="4" spans="2:21" x14ac:dyDescent="0.3">
      <c r="B4" s="14"/>
      <c r="C4" t="s">
        <v>60</v>
      </c>
      <c r="D4">
        <v>500</v>
      </c>
      <c r="H4" s="15"/>
      <c r="J4" s="14"/>
      <c r="K4" t="s">
        <v>71</v>
      </c>
      <c r="L4" t="s">
        <v>72</v>
      </c>
      <c r="M4" t="s">
        <v>73</v>
      </c>
      <c r="N4" t="s">
        <v>74</v>
      </c>
      <c r="O4" s="15"/>
      <c r="Q4" s="14"/>
      <c r="R4" t="s">
        <v>81</v>
      </c>
      <c r="S4" s="23">
        <v>1.4E-2</v>
      </c>
      <c r="U4" s="15"/>
    </row>
    <row r="5" spans="2:21" x14ac:dyDescent="0.3">
      <c r="B5" s="14"/>
      <c r="H5" s="15"/>
      <c r="J5" s="14"/>
      <c r="K5" t="s">
        <v>75</v>
      </c>
      <c r="L5">
        <v>1000</v>
      </c>
      <c r="M5">
        <v>1050</v>
      </c>
      <c r="O5" s="15"/>
      <c r="Q5" s="14"/>
      <c r="U5" s="15"/>
    </row>
    <row r="6" spans="2:21" x14ac:dyDescent="0.3">
      <c r="B6" s="14"/>
      <c r="C6" t="s">
        <v>61</v>
      </c>
      <c r="D6" t="s">
        <v>62</v>
      </c>
      <c r="E6" t="s">
        <v>63</v>
      </c>
      <c r="F6" t="s">
        <v>32</v>
      </c>
      <c r="H6" s="15"/>
      <c r="J6" s="14"/>
      <c r="K6" t="s">
        <v>76</v>
      </c>
      <c r="L6">
        <v>900</v>
      </c>
      <c r="M6">
        <v>895</v>
      </c>
      <c r="O6" s="15"/>
      <c r="Q6" s="14"/>
      <c r="R6" t="s">
        <v>82</v>
      </c>
      <c r="S6" t="s">
        <v>83</v>
      </c>
      <c r="T6" t="s">
        <v>84</v>
      </c>
      <c r="U6" s="15"/>
    </row>
    <row r="7" spans="2:21" x14ac:dyDescent="0.3">
      <c r="B7" s="14"/>
      <c r="C7" t="s">
        <v>64</v>
      </c>
      <c r="D7">
        <v>120</v>
      </c>
      <c r="H7" s="15"/>
      <c r="J7" s="14"/>
      <c r="K7" t="s">
        <v>77</v>
      </c>
      <c r="L7">
        <v>1250</v>
      </c>
      <c r="M7">
        <v>1500</v>
      </c>
      <c r="O7" s="15"/>
      <c r="Q7" s="14"/>
      <c r="R7" t="s">
        <v>101</v>
      </c>
      <c r="S7">
        <v>493395</v>
      </c>
      <c r="U7" s="15"/>
    </row>
    <row r="8" spans="2:21" x14ac:dyDescent="0.3">
      <c r="B8" s="14"/>
      <c r="C8" t="s">
        <v>65</v>
      </c>
      <c r="D8">
        <v>850</v>
      </c>
      <c r="H8" s="15"/>
      <c r="J8" s="14"/>
      <c r="K8" t="s">
        <v>79</v>
      </c>
      <c r="L8">
        <v>550</v>
      </c>
      <c r="M8">
        <v>540</v>
      </c>
      <c r="O8" s="15"/>
      <c r="Q8" s="14"/>
      <c r="R8" t="s">
        <v>85</v>
      </c>
      <c r="S8">
        <v>521946</v>
      </c>
      <c r="U8" s="15"/>
    </row>
    <row r="9" spans="2:21" x14ac:dyDescent="0.3">
      <c r="B9" s="14"/>
      <c r="C9" t="s">
        <v>66</v>
      </c>
      <c r="D9">
        <v>380</v>
      </c>
      <c r="H9" s="15"/>
      <c r="J9" s="14"/>
      <c r="K9" t="s">
        <v>78</v>
      </c>
      <c r="L9">
        <v>1100</v>
      </c>
      <c r="M9">
        <v>1150</v>
      </c>
      <c r="O9" s="15"/>
      <c r="Q9" s="14"/>
      <c r="R9" t="s">
        <v>86</v>
      </c>
      <c r="S9">
        <v>509293</v>
      </c>
      <c r="U9" s="15"/>
    </row>
    <row r="10" spans="2:21" ht="15" thickBot="1" x14ac:dyDescent="0.35">
      <c r="B10" s="14"/>
      <c r="C10" t="s">
        <v>67</v>
      </c>
      <c r="D10">
        <v>890</v>
      </c>
      <c r="H10" s="15"/>
      <c r="J10" s="16"/>
      <c r="K10" s="17"/>
      <c r="L10" s="17"/>
      <c r="M10" s="17"/>
      <c r="N10" s="17"/>
      <c r="O10" s="18"/>
      <c r="Q10" s="14"/>
      <c r="R10" t="s">
        <v>87</v>
      </c>
      <c r="S10">
        <v>531524</v>
      </c>
      <c r="U10" s="15"/>
    </row>
    <row r="11" spans="2:21" x14ac:dyDescent="0.3">
      <c r="B11" s="14"/>
      <c r="C11" t="s">
        <v>68</v>
      </c>
      <c r="D11">
        <v>350</v>
      </c>
      <c r="H11" s="15"/>
      <c r="Q11" s="14"/>
      <c r="R11" t="s">
        <v>88</v>
      </c>
      <c r="S11">
        <v>687590</v>
      </c>
      <c r="U11" s="15"/>
    </row>
    <row r="12" spans="2:21" x14ac:dyDescent="0.3">
      <c r="B12" s="14"/>
      <c r="E12" t="s">
        <v>69</v>
      </c>
      <c r="H12" s="15"/>
      <c r="Q12" s="14"/>
      <c r="R12" t="s">
        <v>89</v>
      </c>
      <c r="S12">
        <v>748730</v>
      </c>
      <c r="U12" s="15"/>
    </row>
    <row r="13" spans="2:21" x14ac:dyDescent="0.3">
      <c r="B13" s="14"/>
      <c r="E13" t="s">
        <v>60</v>
      </c>
      <c r="H13" s="15"/>
      <c r="Q13" s="14"/>
      <c r="R13" t="s">
        <v>90</v>
      </c>
      <c r="S13">
        <v>747173</v>
      </c>
      <c r="U13" s="15"/>
    </row>
    <row r="14" spans="2:21" x14ac:dyDescent="0.3">
      <c r="B14" s="14"/>
      <c r="H14" s="15"/>
      <c r="Q14" s="14"/>
      <c r="R14" t="s">
        <v>91</v>
      </c>
      <c r="S14">
        <v>544511</v>
      </c>
      <c r="U14" s="15"/>
    </row>
    <row r="15" spans="2:21" x14ac:dyDescent="0.3">
      <c r="B15" s="14"/>
      <c r="E15" t="s">
        <v>70</v>
      </c>
      <c r="H15" s="15"/>
      <c r="Q15" s="14"/>
      <c r="R15" t="s">
        <v>92</v>
      </c>
      <c r="S15">
        <v>479845</v>
      </c>
      <c r="U15" s="15"/>
    </row>
    <row r="16" spans="2:21" ht="15" thickBot="1" x14ac:dyDescent="0.35">
      <c r="B16" s="16"/>
      <c r="C16" s="17"/>
      <c r="D16" s="17"/>
      <c r="E16" s="17"/>
      <c r="F16" s="17"/>
      <c r="G16" s="17"/>
      <c r="H16" s="18"/>
      <c r="Q16" s="14"/>
      <c r="R16" t="s">
        <v>93</v>
      </c>
      <c r="S16">
        <v>643058</v>
      </c>
      <c r="U16" s="15"/>
    </row>
    <row r="17" spans="17:21" x14ac:dyDescent="0.3">
      <c r="Q17" s="14"/>
      <c r="R17" t="s">
        <v>94</v>
      </c>
      <c r="S17">
        <v>567256</v>
      </c>
      <c r="U17" s="15"/>
    </row>
    <row r="18" spans="17:21" x14ac:dyDescent="0.3">
      <c r="Q18" s="14"/>
      <c r="R18" t="s">
        <v>95</v>
      </c>
      <c r="S18">
        <v>615271</v>
      </c>
      <c r="U18" s="15"/>
    </row>
    <row r="19" spans="17:21" x14ac:dyDescent="0.3">
      <c r="Q19" s="14"/>
      <c r="R19" t="s">
        <v>96</v>
      </c>
      <c r="S19">
        <v>540364</v>
      </c>
      <c r="U19" s="15"/>
    </row>
    <row r="20" spans="17:21" x14ac:dyDescent="0.3">
      <c r="Q20" s="14"/>
      <c r="R20" t="s">
        <v>97</v>
      </c>
      <c r="S20">
        <v>618385</v>
      </c>
      <c r="U20" s="15"/>
    </row>
    <row r="21" spans="17:21" x14ac:dyDescent="0.3">
      <c r="Q21" s="14"/>
      <c r="R21" t="s">
        <v>98</v>
      </c>
      <c r="S21">
        <v>622258</v>
      </c>
      <c r="U21" s="15"/>
    </row>
    <row r="22" spans="17:21" x14ac:dyDescent="0.3">
      <c r="Q22" s="14"/>
      <c r="R22" t="s">
        <v>99</v>
      </c>
      <c r="S22">
        <v>614188</v>
      </c>
      <c r="U22" s="15"/>
    </row>
    <row r="23" spans="17:21" x14ac:dyDescent="0.3">
      <c r="Q23" s="14"/>
      <c r="R23" t="s">
        <v>100</v>
      </c>
      <c r="S23">
        <v>452338</v>
      </c>
      <c r="U23" s="15"/>
    </row>
    <row r="24" spans="17:21" x14ac:dyDescent="0.3">
      <c r="Q24" s="14"/>
      <c r="U24" s="15"/>
    </row>
    <row r="25" spans="17:21" x14ac:dyDescent="0.3">
      <c r="Q25" s="14"/>
      <c r="U25" s="15"/>
    </row>
    <row r="26" spans="17:21" ht="15" thickBot="1" x14ac:dyDescent="0.35">
      <c r="Q26" s="16"/>
      <c r="R26" s="17"/>
      <c r="S26" s="17"/>
      <c r="T26" s="17"/>
      <c r="U26"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2B844-96F4-4B9D-95C4-0F8C50BF969E}">
  <dimension ref="B1:T24"/>
  <sheetViews>
    <sheetView workbookViewId="0">
      <selection activeCell="Q7" sqref="Q7:Q23"/>
    </sheetView>
  </sheetViews>
  <sheetFormatPr defaultRowHeight="14.4" x14ac:dyDescent="0.3"/>
  <cols>
    <col min="1" max="1" width="8.6640625" customWidth="1"/>
    <col min="2" max="2" width="5.6640625" customWidth="1"/>
    <col min="3" max="3" width="19" bestFit="1" customWidth="1"/>
    <col min="4" max="4" width="7.33203125" bestFit="1" customWidth="1"/>
    <col min="5" max="5" width="19" bestFit="1" customWidth="1"/>
    <col min="6" max="6" width="9" bestFit="1" customWidth="1"/>
    <col min="7" max="7" width="5.6640625" customWidth="1"/>
    <col min="8" max="9" width="8.6640625" customWidth="1"/>
    <col min="10" max="10" width="12.33203125" bestFit="1" customWidth="1"/>
    <col min="11" max="12" width="8.6640625" customWidth="1"/>
    <col min="13" max="13" width="11.5546875" bestFit="1" customWidth="1"/>
    <col min="14" max="15" width="8.6640625" customWidth="1"/>
    <col min="16" max="16" width="5.6640625" customWidth="1"/>
    <col min="17" max="17" width="22.109375" bestFit="1" customWidth="1"/>
    <col min="18" max="18" width="14.88671875" bestFit="1" customWidth="1"/>
    <col min="19" max="19" width="11.109375" bestFit="1" customWidth="1"/>
    <col min="20" max="20" width="5.6640625" customWidth="1"/>
  </cols>
  <sheetData>
    <row r="1" spans="2:20" ht="15" thickBot="1" x14ac:dyDescent="0.35"/>
    <row r="2" spans="2:20" ht="18" x14ac:dyDescent="0.35">
      <c r="B2" s="20" t="s">
        <v>59</v>
      </c>
      <c r="C2" s="19"/>
      <c r="D2" s="12"/>
      <c r="E2" s="12"/>
      <c r="F2" s="12"/>
      <c r="G2" s="13"/>
      <c r="I2" s="20" t="s">
        <v>59</v>
      </c>
      <c r="J2" s="20"/>
      <c r="K2" s="12"/>
      <c r="L2" s="12"/>
      <c r="M2" s="12"/>
      <c r="N2" s="13"/>
      <c r="P2" s="20" t="s">
        <v>80</v>
      </c>
      <c r="Q2" s="12"/>
      <c r="R2" s="12"/>
      <c r="S2" s="12"/>
      <c r="T2" s="13"/>
    </row>
    <row r="3" spans="2:20" x14ac:dyDescent="0.3">
      <c r="B3" s="14"/>
      <c r="G3" s="15"/>
      <c r="I3" s="14"/>
      <c r="N3" s="15"/>
      <c r="P3" s="14"/>
      <c r="T3" s="15"/>
    </row>
    <row r="4" spans="2:20" x14ac:dyDescent="0.3">
      <c r="B4" s="14"/>
      <c r="C4" t="s">
        <v>60</v>
      </c>
      <c r="D4" s="36">
        <v>500</v>
      </c>
      <c r="G4" s="15"/>
      <c r="I4" s="14"/>
      <c r="J4" s="21" t="s">
        <v>71</v>
      </c>
      <c r="K4" s="21" t="s">
        <v>72</v>
      </c>
      <c r="L4" s="21" t="s">
        <v>73</v>
      </c>
      <c r="M4" s="21" t="s">
        <v>74</v>
      </c>
      <c r="N4" s="15"/>
      <c r="P4" s="14"/>
      <c r="Q4" t="s">
        <v>81</v>
      </c>
      <c r="R4" s="23">
        <v>1.4E-2</v>
      </c>
      <c r="S4" s="23"/>
      <c r="T4" s="15"/>
    </row>
    <row r="5" spans="2:20" x14ac:dyDescent="0.3">
      <c r="B5" s="14"/>
      <c r="G5" s="15"/>
      <c r="I5" s="14"/>
      <c r="J5" t="s">
        <v>75</v>
      </c>
      <c r="K5">
        <v>1000</v>
      </c>
      <c r="L5">
        <v>1050</v>
      </c>
      <c r="M5" t="str">
        <f>IF(L5&gt;=K5,"Over forcast","Under forcast")</f>
        <v>Over forcast</v>
      </c>
      <c r="N5" s="15"/>
      <c r="P5" s="14"/>
      <c r="T5" s="15"/>
    </row>
    <row r="6" spans="2:20" x14ac:dyDescent="0.3">
      <c r="B6" s="14"/>
      <c r="C6" s="21" t="s">
        <v>61</v>
      </c>
      <c r="D6" s="21" t="s">
        <v>62</v>
      </c>
      <c r="E6" s="21" t="s">
        <v>63</v>
      </c>
      <c r="F6" s="21" t="s">
        <v>32</v>
      </c>
      <c r="G6" s="15"/>
      <c r="I6" s="14"/>
      <c r="J6" t="s">
        <v>76</v>
      </c>
      <c r="K6">
        <v>900</v>
      </c>
      <c r="L6">
        <v>895</v>
      </c>
      <c r="M6" t="str">
        <f t="shared" ref="M6:M9" si="0">IF(L6&gt;=K6,"Over forcast","Under forcast")</f>
        <v>Under forcast</v>
      </c>
      <c r="N6" s="15"/>
      <c r="P6" s="14"/>
      <c r="Q6" s="21" t="s">
        <v>82</v>
      </c>
      <c r="R6" s="21" t="s">
        <v>83</v>
      </c>
      <c r="S6" s="21" t="s">
        <v>84</v>
      </c>
      <c r="T6" s="15"/>
    </row>
    <row r="7" spans="2:20" x14ac:dyDescent="0.3">
      <c r="B7" s="14"/>
      <c r="C7" s="1" t="s">
        <v>64</v>
      </c>
      <c r="D7" s="35">
        <v>120</v>
      </c>
      <c r="E7">
        <v>1</v>
      </c>
      <c r="F7" s="36">
        <f>D7*E7</f>
        <v>120</v>
      </c>
      <c r="G7" s="15"/>
      <c r="I7" s="14"/>
      <c r="J7" t="s">
        <v>77</v>
      </c>
      <c r="K7">
        <v>1250</v>
      </c>
      <c r="L7">
        <v>1500</v>
      </c>
      <c r="M7" t="str">
        <f t="shared" si="0"/>
        <v>Over forcast</v>
      </c>
      <c r="N7" s="15"/>
      <c r="P7" s="14"/>
      <c r="Q7" t="s">
        <v>101</v>
      </c>
      <c r="R7" s="24">
        <v>493395</v>
      </c>
      <c r="S7" s="24">
        <f>(R7*S_Increase)+R7</f>
        <v>500302.53</v>
      </c>
      <c r="T7" s="15"/>
    </row>
    <row r="8" spans="2:20" x14ac:dyDescent="0.3">
      <c r="B8" s="14"/>
      <c r="C8" s="1" t="s">
        <v>65</v>
      </c>
      <c r="D8" s="35">
        <v>850</v>
      </c>
      <c r="E8">
        <v>1</v>
      </c>
      <c r="F8" s="36">
        <f t="shared" ref="F8:F11" si="1">D8*E8</f>
        <v>850</v>
      </c>
      <c r="G8" s="15"/>
      <c r="I8" s="14"/>
      <c r="J8" t="s">
        <v>79</v>
      </c>
      <c r="K8">
        <v>550</v>
      </c>
      <c r="L8">
        <v>540</v>
      </c>
      <c r="M8" t="str">
        <f t="shared" si="0"/>
        <v>Under forcast</v>
      </c>
      <c r="N8" s="15"/>
      <c r="P8" s="14"/>
      <c r="Q8" t="s">
        <v>85</v>
      </c>
      <c r="R8" s="24">
        <v>521946</v>
      </c>
      <c r="S8" s="24">
        <f>(R8*S_Increase)+R8</f>
        <v>529253.24399999995</v>
      </c>
      <c r="T8" s="15"/>
    </row>
    <row r="9" spans="2:20" x14ac:dyDescent="0.3">
      <c r="B9" s="14"/>
      <c r="C9" s="1" t="s">
        <v>66</v>
      </c>
      <c r="D9" s="35">
        <v>380</v>
      </c>
      <c r="E9">
        <v>1</v>
      </c>
      <c r="F9" s="36">
        <f t="shared" si="1"/>
        <v>380</v>
      </c>
      <c r="G9" s="15"/>
      <c r="I9" s="14"/>
      <c r="J9" t="s">
        <v>78</v>
      </c>
      <c r="K9">
        <v>1100</v>
      </c>
      <c r="L9">
        <v>1150</v>
      </c>
      <c r="M9" t="str">
        <f t="shared" si="0"/>
        <v>Over forcast</v>
      </c>
      <c r="N9" s="15"/>
      <c r="P9" s="14"/>
      <c r="Q9" t="s">
        <v>86</v>
      </c>
      <c r="R9" s="24">
        <v>509293</v>
      </c>
      <c r="S9" s="24">
        <f>(R9*S_Increase)+R9</f>
        <v>516423.10200000001</v>
      </c>
      <c r="T9" s="15"/>
    </row>
    <row r="10" spans="2:20" ht="15" thickBot="1" x14ac:dyDescent="0.35">
      <c r="B10" s="14"/>
      <c r="C10" s="1" t="s">
        <v>67</v>
      </c>
      <c r="D10" s="35">
        <v>890</v>
      </c>
      <c r="F10" s="36">
        <f t="shared" si="1"/>
        <v>0</v>
      </c>
      <c r="G10" s="15"/>
      <c r="I10" s="16"/>
      <c r="J10" s="17"/>
      <c r="K10" s="17"/>
      <c r="L10" s="17"/>
      <c r="M10" s="17"/>
      <c r="N10" s="18"/>
      <c r="P10" s="14"/>
      <c r="Q10" t="s">
        <v>87</v>
      </c>
      <c r="R10" s="24">
        <v>531524</v>
      </c>
      <c r="S10" s="24">
        <f>(R10*S_Increase)+R10</f>
        <v>538965.33600000001</v>
      </c>
      <c r="T10" s="15"/>
    </row>
    <row r="11" spans="2:20" x14ac:dyDescent="0.3">
      <c r="B11" s="14"/>
      <c r="C11" s="1" t="s">
        <v>68</v>
      </c>
      <c r="D11" s="35">
        <v>350</v>
      </c>
      <c r="F11" s="36">
        <f t="shared" si="1"/>
        <v>0</v>
      </c>
      <c r="G11" s="15"/>
      <c r="P11" s="14"/>
      <c r="Q11" t="s">
        <v>88</v>
      </c>
      <c r="R11" s="24">
        <v>687590</v>
      </c>
      <c r="S11" s="24">
        <f>(R11*S_Increase)+R11</f>
        <v>697216.26</v>
      </c>
      <c r="T11" s="15"/>
    </row>
    <row r="12" spans="2:20" ht="15" thickBot="1" x14ac:dyDescent="0.35">
      <c r="B12" s="14"/>
      <c r="E12" t="s">
        <v>41</v>
      </c>
      <c r="F12" s="26">
        <f>SUM(F7:F11)</f>
        <v>1350</v>
      </c>
      <c r="G12" s="15"/>
      <c r="P12" s="14"/>
      <c r="Q12" t="s">
        <v>89</v>
      </c>
      <c r="R12" s="24">
        <v>748730</v>
      </c>
      <c r="S12" s="24">
        <f>(R12*S_Increase)+R12</f>
        <v>759212.22</v>
      </c>
      <c r="T12" s="15"/>
    </row>
    <row r="13" spans="2:20" ht="15" thickTop="1" x14ac:dyDescent="0.3">
      <c r="B13" s="14"/>
      <c r="F13" s="36"/>
      <c r="G13" s="15"/>
      <c r="P13" s="14"/>
      <c r="Q13" t="s">
        <v>90</v>
      </c>
      <c r="R13" s="24">
        <v>747173</v>
      </c>
      <c r="S13" s="24">
        <f>(R13*S_Increase)+R13</f>
        <v>757633.42200000002</v>
      </c>
      <c r="T13" s="15"/>
    </row>
    <row r="14" spans="2:20" x14ac:dyDescent="0.3">
      <c r="B14" s="14"/>
      <c r="E14" t="s">
        <v>60</v>
      </c>
      <c r="F14" s="36">
        <f>IF(F12&gt;=1000,0,S_Kost)</f>
        <v>0</v>
      </c>
      <c r="G14" s="15"/>
      <c r="P14" s="14"/>
      <c r="Q14" t="s">
        <v>91</v>
      </c>
      <c r="R14" s="24">
        <v>544511</v>
      </c>
      <c r="S14" s="24">
        <f>(R14*S_Increase)+R14</f>
        <v>552134.15399999998</v>
      </c>
      <c r="T14" s="15"/>
    </row>
    <row r="15" spans="2:20" x14ac:dyDescent="0.3">
      <c r="B15" s="14"/>
      <c r="F15" s="36"/>
      <c r="G15" s="15"/>
      <c r="P15" s="14"/>
      <c r="Q15" t="s">
        <v>92</v>
      </c>
      <c r="R15" s="24">
        <v>479845</v>
      </c>
      <c r="S15" s="24">
        <f>(R15*S_Increase)+R15</f>
        <v>486562.83</v>
      </c>
      <c r="T15" s="15"/>
    </row>
    <row r="16" spans="2:20" ht="15" thickBot="1" x14ac:dyDescent="0.35">
      <c r="B16" s="14"/>
      <c r="E16" s="3" t="s">
        <v>102</v>
      </c>
      <c r="F16" s="37">
        <f>F12+F14</f>
        <v>1350</v>
      </c>
      <c r="G16" s="15"/>
      <c r="P16" s="14"/>
      <c r="Q16" t="s">
        <v>93</v>
      </c>
      <c r="R16" s="24">
        <v>643058</v>
      </c>
      <c r="S16" s="24">
        <f>(R16*S_Increase)+R16</f>
        <v>652060.81200000003</v>
      </c>
      <c r="T16" s="15"/>
    </row>
    <row r="17" spans="2:20" ht="15.6" thickTop="1" thickBot="1" x14ac:dyDescent="0.35">
      <c r="B17" s="16"/>
      <c r="C17" s="17"/>
      <c r="D17" s="17"/>
      <c r="E17" s="17"/>
      <c r="F17" s="17"/>
      <c r="G17" s="18"/>
      <c r="P17" s="14"/>
      <c r="Q17" t="s">
        <v>94</v>
      </c>
      <c r="R17" s="24">
        <v>567256</v>
      </c>
      <c r="S17" s="24">
        <f>(R17*S_Increase)+R17</f>
        <v>575197.58400000003</v>
      </c>
      <c r="T17" s="15"/>
    </row>
    <row r="18" spans="2:20" x14ac:dyDescent="0.3">
      <c r="P18" s="14"/>
      <c r="Q18" t="s">
        <v>95</v>
      </c>
      <c r="R18" s="24">
        <v>615271</v>
      </c>
      <c r="S18" s="24">
        <f>(R18*S_Increase)+R18</f>
        <v>623884.79399999999</v>
      </c>
      <c r="T18" s="15"/>
    </row>
    <row r="19" spans="2:20" x14ac:dyDescent="0.3">
      <c r="P19" s="14"/>
      <c r="Q19" t="s">
        <v>96</v>
      </c>
      <c r="R19" s="24">
        <v>540364</v>
      </c>
      <c r="S19" s="24">
        <f>(R19*S_Increase)+R19</f>
        <v>547929.09600000002</v>
      </c>
      <c r="T19" s="15"/>
    </row>
    <row r="20" spans="2:20" x14ac:dyDescent="0.3">
      <c r="P20" s="14"/>
      <c r="Q20" t="s">
        <v>97</v>
      </c>
      <c r="R20" s="24">
        <v>618385</v>
      </c>
      <c r="S20" s="24">
        <f>(R20*S_Increase)+R20</f>
        <v>627042.39</v>
      </c>
      <c r="T20" s="15"/>
    </row>
    <row r="21" spans="2:20" x14ac:dyDescent="0.3">
      <c r="P21" s="14"/>
      <c r="Q21" t="s">
        <v>98</v>
      </c>
      <c r="R21" s="24">
        <v>622258</v>
      </c>
      <c r="S21" s="24">
        <f>(R21*S_Increase)+R21</f>
        <v>630969.61199999996</v>
      </c>
      <c r="T21" s="15"/>
    </row>
    <row r="22" spans="2:20" x14ac:dyDescent="0.3">
      <c r="P22" s="14"/>
      <c r="Q22" t="s">
        <v>99</v>
      </c>
      <c r="R22" s="24">
        <v>614188</v>
      </c>
      <c r="S22" s="24">
        <f>(R22*S_Increase)+R22</f>
        <v>622786.63199999998</v>
      </c>
      <c r="T22" s="15"/>
    </row>
    <row r="23" spans="2:20" x14ac:dyDescent="0.3">
      <c r="P23" s="14"/>
      <c r="Q23" t="s">
        <v>100</v>
      </c>
      <c r="R23" s="24">
        <v>452338</v>
      </c>
      <c r="S23" s="24">
        <f>(R23*S_Increase)+R23</f>
        <v>458670.73200000002</v>
      </c>
      <c r="T23" s="15"/>
    </row>
    <row r="24" spans="2:20" ht="15" thickBot="1" x14ac:dyDescent="0.35">
      <c r="P24" s="16"/>
      <c r="Q24" s="17"/>
      <c r="R24" s="17"/>
      <c r="S24" s="17"/>
      <c r="T24" s="18"/>
    </row>
  </sheetData>
  <conditionalFormatting sqref="M5:M9">
    <cfRule type="cellIs" dxfId="1" priority="1" operator="equal">
      <formula>"Over forcast"</formula>
    </cfRule>
    <cfRule type="containsText" dxfId="0" priority="2" operator="containsText" text="Yfir áætlun">
      <formula>NOT(ISERROR(SEARCH("Yfir áætlun",M5)))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9F4E3-2F8E-4C0D-ADA6-DCDC14B933E5}">
  <dimension ref="B1:J11"/>
  <sheetViews>
    <sheetView workbookViewId="0">
      <selection activeCell="O8" sqref="O8"/>
    </sheetView>
  </sheetViews>
  <sheetFormatPr defaultRowHeight="14.4" x14ac:dyDescent="0.3"/>
  <cols>
    <col min="2" max="2" width="5.6640625" customWidth="1"/>
    <col min="3" max="3" width="9.88671875" bestFit="1" customWidth="1"/>
    <col min="4" max="8" width="14.6640625" customWidth="1"/>
    <col min="9" max="9" width="10.109375" bestFit="1" customWidth="1"/>
    <col min="10" max="10" width="5.6640625" customWidth="1"/>
  </cols>
  <sheetData>
    <row r="1" spans="2:10" ht="15" thickBot="1" x14ac:dyDescent="0.35"/>
    <row r="2" spans="2:10" ht="18" x14ac:dyDescent="0.35">
      <c r="B2" s="20" t="s">
        <v>104</v>
      </c>
      <c r="C2" s="19"/>
      <c r="D2" s="12"/>
      <c r="E2" s="12"/>
      <c r="F2" s="12"/>
      <c r="G2" s="12"/>
      <c r="H2" s="12"/>
      <c r="I2" s="12"/>
      <c r="J2" s="13"/>
    </row>
    <row r="3" spans="2:10" x14ac:dyDescent="0.3">
      <c r="B3" s="14"/>
      <c r="J3" s="15"/>
    </row>
    <row r="4" spans="2:10" x14ac:dyDescent="0.3">
      <c r="B4" s="14"/>
      <c r="C4" s="21" t="s">
        <v>103</v>
      </c>
      <c r="D4" s="21" t="s">
        <v>0</v>
      </c>
      <c r="E4" s="21" t="s">
        <v>1</v>
      </c>
      <c r="F4" s="21" t="s">
        <v>2</v>
      </c>
      <c r="G4" s="21" t="s">
        <v>3</v>
      </c>
      <c r="H4" s="21" t="s">
        <v>4</v>
      </c>
      <c r="I4" s="21" t="s">
        <v>41</v>
      </c>
      <c r="J4" s="15"/>
    </row>
    <row r="5" spans="2:10" x14ac:dyDescent="0.3">
      <c r="B5" s="14"/>
      <c r="C5" s="1" t="s">
        <v>64</v>
      </c>
      <c r="D5" s="24">
        <v>539</v>
      </c>
      <c r="E5" s="24">
        <v>294</v>
      </c>
      <c r="F5" s="24">
        <v>365</v>
      </c>
      <c r="G5" s="24">
        <v>914</v>
      </c>
      <c r="H5" s="24">
        <v>306</v>
      </c>
      <c r="I5" s="27">
        <f>SUM(D5:H5)</f>
        <v>2418</v>
      </c>
      <c r="J5" s="15"/>
    </row>
    <row r="6" spans="2:10" x14ac:dyDescent="0.3">
      <c r="B6" s="14"/>
      <c r="C6" s="1" t="s">
        <v>65</v>
      </c>
      <c r="D6" s="24">
        <v>644</v>
      </c>
      <c r="E6" s="24">
        <v>421</v>
      </c>
      <c r="F6" s="24">
        <v>287</v>
      </c>
      <c r="G6" s="24">
        <v>881</v>
      </c>
      <c r="H6" s="24">
        <v>765</v>
      </c>
      <c r="I6" s="27">
        <f t="shared" ref="I6:I9" si="0">SUM(D6:H6)</f>
        <v>2998</v>
      </c>
      <c r="J6" s="15"/>
    </row>
    <row r="7" spans="2:10" x14ac:dyDescent="0.3">
      <c r="B7" s="14"/>
      <c r="C7" s="1" t="s">
        <v>66</v>
      </c>
      <c r="D7" s="24">
        <v>790</v>
      </c>
      <c r="E7" s="24">
        <v>966</v>
      </c>
      <c r="F7" s="24">
        <v>534</v>
      </c>
      <c r="G7" s="24">
        <v>609</v>
      </c>
      <c r="H7" s="24">
        <v>893</v>
      </c>
      <c r="I7" s="27">
        <f t="shared" si="0"/>
        <v>3792</v>
      </c>
      <c r="J7" s="15"/>
    </row>
    <row r="8" spans="2:10" x14ac:dyDescent="0.3">
      <c r="B8" s="14"/>
      <c r="C8" s="1" t="s">
        <v>105</v>
      </c>
      <c r="D8" s="24">
        <v>712</v>
      </c>
      <c r="E8" s="24">
        <v>329</v>
      </c>
      <c r="F8" s="24">
        <v>626</v>
      </c>
      <c r="G8" s="24">
        <v>245</v>
      </c>
      <c r="H8" s="24">
        <v>364</v>
      </c>
      <c r="I8" s="27">
        <f t="shared" si="0"/>
        <v>2276</v>
      </c>
      <c r="J8" s="15"/>
    </row>
    <row r="9" spans="2:10" x14ac:dyDescent="0.3">
      <c r="B9" s="14"/>
      <c r="C9" s="1" t="s">
        <v>68</v>
      </c>
      <c r="D9" s="24">
        <v>532</v>
      </c>
      <c r="E9" s="24">
        <v>833</v>
      </c>
      <c r="F9" s="24">
        <v>610</v>
      </c>
      <c r="G9" s="24">
        <v>286</v>
      </c>
      <c r="H9" s="24">
        <v>909</v>
      </c>
      <c r="I9" s="27">
        <f t="shared" si="0"/>
        <v>3170</v>
      </c>
      <c r="J9" s="15"/>
    </row>
    <row r="10" spans="2:10" ht="15" thickBot="1" x14ac:dyDescent="0.35">
      <c r="B10" s="14"/>
      <c r="C10" s="25" t="s">
        <v>106</v>
      </c>
      <c r="D10" s="26">
        <f>SUM(D5:D9)</f>
        <v>3217</v>
      </c>
      <c r="E10" s="26">
        <f t="shared" ref="E10:H10" si="1">SUM(E5:E9)</f>
        <v>2843</v>
      </c>
      <c r="F10" s="26">
        <f t="shared" si="1"/>
        <v>2422</v>
      </c>
      <c r="G10" s="26">
        <f t="shared" si="1"/>
        <v>2935</v>
      </c>
      <c r="H10" s="26">
        <f t="shared" si="1"/>
        <v>3237</v>
      </c>
      <c r="I10" s="26">
        <f>SUM(I5:I9)</f>
        <v>14654</v>
      </c>
      <c r="J10" s="15"/>
    </row>
    <row r="11" spans="2:10" ht="15.6" thickTop="1" thickBot="1" x14ac:dyDescent="0.35">
      <c r="B11" s="16"/>
      <c r="C11" s="17"/>
      <c r="D11" s="17"/>
      <c r="E11" s="17"/>
      <c r="F11" s="17"/>
      <c r="G11" s="17"/>
      <c r="H11" s="17"/>
      <c r="I11" s="17"/>
      <c r="J11" s="1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72E86-4C15-47D4-A76F-E4F448F74CB5}">
  <dimension ref="B1:J11"/>
  <sheetViews>
    <sheetView workbookViewId="0">
      <selection activeCell="I5" sqref="I5"/>
    </sheetView>
  </sheetViews>
  <sheetFormatPr defaultRowHeight="14.4" x14ac:dyDescent="0.3"/>
  <cols>
    <col min="2" max="2" width="5.6640625" customWidth="1"/>
    <col min="3" max="3" width="9.88671875" bestFit="1" customWidth="1"/>
    <col min="4" max="8" width="14.6640625" customWidth="1"/>
    <col min="9" max="9" width="10.109375" bestFit="1" customWidth="1"/>
    <col min="10" max="10" width="15.109375" customWidth="1"/>
  </cols>
  <sheetData>
    <row r="1" spans="2:10" ht="15" thickBot="1" x14ac:dyDescent="0.35"/>
    <row r="2" spans="2:10" ht="18" x14ac:dyDescent="0.35">
      <c r="B2" s="20" t="s">
        <v>104</v>
      </c>
      <c r="C2" s="19"/>
      <c r="D2" s="12"/>
      <c r="E2" s="12"/>
      <c r="F2" s="12"/>
      <c r="G2" s="12"/>
      <c r="H2" s="12"/>
      <c r="I2" s="12"/>
      <c r="J2" s="13"/>
    </row>
    <row r="3" spans="2:10" x14ac:dyDescent="0.3">
      <c r="B3" s="14"/>
      <c r="J3" s="15"/>
    </row>
    <row r="4" spans="2:10" x14ac:dyDescent="0.3">
      <c r="B4" s="14"/>
      <c r="C4" s="21" t="s">
        <v>103</v>
      </c>
      <c r="D4" s="21" t="s">
        <v>0</v>
      </c>
      <c r="E4" s="21" t="s">
        <v>1</v>
      </c>
      <c r="F4" s="21" t="s">
        <v>2</v>
      </c>
      <c r="G4" s="21" t="s">
        <v>3</v>
      </c>
      <c r="H4" s="21" t="s">
        <v>4</v>
      </c>
      <c r="I4" s="21" t="s">
        <v>32</v>
      </c>
      <c r="J4" s="28" t="s">
        <v>5</v>
      </c>
    </row>
    <row r="5" spans="2:10" x14ac:dyDescent="0.3">
      <c r="B5" s="14"/>
      <c r="C5" s="1" t="s">
        <v>64</v>
      </c>
      <c r="D5" s="24">
        <v>539</v>
      </c>
      <c r="E5" s="24">
        <v>294</v>
      </c>
      <c r="F5" s="24">
        <v>365</v>
      </c>
      <c r="G5" s="24">
        <v>914</v>
      </c>
      <c r="H5" s="24">
        <v>306</v>
      </c>
      <c r="I5" s="27">
        <f>SUM(D5:H5)</f>
        <v>2418</v>
      </c>
      <c r="J5" s="15"/>
    </row>
    <row r="6" spans="2:10" x14ac:dyDescent="0.3">
      <c r="B6" s="14"/>
      <c r="C6" s="1" t="s">
        <v>65</v>
      </c>
      <c r="D6" s="24">
        <v>644</v>
      </c>
      <c r="E6" s="24">
        <v>421</v>
      </c>
      <c r="F6" s="24">
        <v>287</v>
      </c>
      <c r="G6" s="24">
        <v>881</v>
      </c>
      <c r="H6" s="24">
        <v>765</v>
      </c>
      <c r="I6" s="27">
        <f t="shared" ref="I6:I9" si="0">SUM(D6:H6)</f>
        <v>2998</v>
      </c>
      <c r="J6" s="15"/>
    </row>
    <row r="7" spans="2:10" x14ac:dyDescent="0.3">
      <c r="B7" s="14"/>
      <c r="C7" s="1" t="s">
        <v>66</v>
      </c>
      <c r="D7" s="24">
        <v>790</v>
      </c>
      <c r="E7" s="24">
        <v>966</v>
      </c>
      <c r="F7" s="24">
        <v>534</v>
      </c>
      <c r="G7" s="24">
        <v>609</v>
      </c>
      <c r="H7" s="24">
        <v>893</v>
      </c>
      <c r="I7" s="27">
        <f t="shared" si="0"/>
        <v>3792</v>
      </c>
      <c r="J7" s="15"/>
    </row>
    <row r="8" spans="2:10" x14ac:dyDescent="0.3">
      <c r="B8" s="14"/>
      <c r="C8" s="1" t="s">
        <v>105</v>
      </c>
      <c r="D8" s="24">
        <v>712</v>
      </c>
      <c r="E8" s="24">
        <v>329</v>
      </c>
      <c r="F8" s="24">
        <v>626</v>
      </c>
      <c r="G8" s="24">
        <v>245</v>
      </c>
      <c r="H8" s="24">
        <v>364</v>
      </c>
      <c r="I8" s="27">
        <f t="shared" si="0"/>
        <v>2276</v>
      </c>
      <c r="J8" s="15"/>
    </row>
    <row r="9" spans="2:10" x14ac:dyDescent="0.3">
      <c r="B9" s="14"/>
      <c r="C9" s="1" t="s">
        <v>68</v>
      </c>
      <c r="D9" s="24">
        <v>532</v>
      </c>
      <c r="E9" s="24">
        <v>833</v>
      </c>
      <c r="F9" s="24">
        <v>610</v>
      </c>
      <c r="G9" s="24">
        <v>286</v>
      </c>
      <c r="H9" s="24">
        <v>909</v>
      </c>
      <c r="I9" s="27">
        <f t="shared" si="0"/>
        <v>3170</v>
      </c>
      <c r="J9" s="15"/>
    </row>
    <row r="10" spans="2:10" ht="15" thickBot="1" x14ac:dyDescent="0.35">
      <c r="B10" s="14"/>
      <c r="C10" s="25" t="s">
        <v>32</v>
      </c>
      <c r="D10" s="26">
        <f>SUM(D5:D9)</f>
        <v>3217</v>
      </c>
      <c r="E10" s="26">
        <f t="shared" ref="E10:H10" si="1">SUM(E5:E9)</f>
        <v>2843</v>
      </c>
      <c r="F10" s="26">
        <f t="shared" si="1"/>
        <v>2422</v>
      </c>
      <c r="G10" s="26">
        <f t="shared" si="1"/>
        <v>2935</v>
      </c>
      <c r="H10" s="26">
        <f t="shared" si="1"/>
        <v>3237</v>
      </c>
      <c r="I10" s="26">
        <f>SUM(I5:I9)</f>
        <v>14654</v>
      </c>
      <c r="J10" s="15"/>
    </row>
    <row r="11" spans="2:10" ht="15.6" thickTop="1" thickBot="1" x14ac:dyDescent="0.35">
      <c r="B11" s="16"/>
      <c r="C11" s="17"/>
      <c r="D11" s="17"/>
      <c r="E11" s="17"/>
      <c r="F11" s="17"/>
      <c r="G11" s="17"/>
      <c r="H11" s="17"/>
      <c r="I11" s="17"/>
      <c r="J11" s="18"/>
    </row>
  </sheetData>
  <pageMargins left="0.7" right="0.7" top="0.75" bottom="0.75" header="0.3" footer="0.3"/>
  <drawing r:id="rId1"/>
  <extLst>
    <ext xmlns:x14="http://schemas.microsoft.com/office/spreadsheetml/2009/9/main" uri="{05C60535-1F16-4fd2-B633-F4F36F0B64E0}">
      <x14:sparklineGroups xmlns:xm="http://schemas.microsoft.com/office/excel/2006/main">
        <x14:sparklineGroup type="column" displayEmptyCellsAs="span" xr2:uid="{8149E45D-3AEC-4A30-AF05-E3DBD9F39474}">
          <x14:colorSeries rgb="FF376092"/>
          <x14:colorNegative rgb="FFD00000"/>
          <x14:colorAxis rgb="FF000000"/>
          <x14:colorMarkers rgb="FFD00000"/>
          <x14:colorFirst rgb="FFD00000"/>
          <x14:colorLast rgb="FFD00000"/>
          <x14:colorHigh rgb="FFD00000"/>
          <x14:colorLow rgb="FFD00000"/>
          <x14:sparklines>
            <x14:sparkline>
              <xm:f>'Representation - Solution'!D5:H5</xm:f>
              <xm:sqref>J5</xm:sqref>
            </x14:sparkline>
            <x14:sparkline>
              <xm:f>'Representation - Solution'!D6:H6</xm:f>
              <xm:sqref>J6</xm:sqref>
            </x14:sparkline>
            <x14:sparkline>
              <xm:f>'Representation - Solution'!D7:H7</xm:f>
              <xm:sqref>J7</xm:sqref>
            </x14:sparkline>
            <x14:sparkline>
              <xm:f>'Representation - Solution'!D8:H8</xm:f>
              <xm:sqref>J8</xm:sqref>
            </x14:sparkline>
            <x14:sparkline>
              <xm:f>'Representation - Solution'!D9:H9</xm:f>
              <xm:sqref>J9</xm:sqref>
            </x14:sparkline>
            <x14:sparkline>
              <xm:f>'Representation - Solution'!D10:H10</xm:f>
              <xm:sqref>J10</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C97B3-6D72-4115-B9AF-B3C29D2FD624}">
  <dimension ref="C4:F28"/>
  <sheetViews>
    <sheetView topLeftCell="A2" workbookViewId="0">
      <selection activeCell="I30" sqref="I30"/>
    </sheetView>
  </sheetViews>
  <sheetFormatPr defaultRowHeight="14.4" x14ac:dyDescent="0.3"/>
  <cols>
    <col min="3" max="3" width="22.109375" bestFit="1" customWidth="1"/>
    <col min="5" max="5" width="10.5546875" bestFit="1" customWidth="1"/>
    <col min="6" max="6" width="15.6640625" bestFit="1" customWidth="1"/>
  </cols>
  <sheetData>
    <row r="4" spans="3:6" x14ac:dyDescent="0.3">
      <c r="C4" t="s">
        <v>82</v>
      </c>
      <c r="D4" t="s">
        <v>119</v>
      </c>
      <c r="E4" t="s">
        <v>120</v>
      </c>
      <c r="F4" t="s">
        <v>121</v>
      </c>
    </row>
    <row r="5" spans="3:6" x14ac:dyDescent="0.3">
      <c r="C5" t="s">
        <v>101</v>
      </c>
      <c r="D5">
        <v>67</v>
      </c>
      <c r="E5">
        <v>17</v>
      </c>
      <c r="F5" t="s">
        <v>107</v>
      </c>
    </row>
    <row r="6" spans="3:6" x14ac:dyDescent="0.3">
      <c r="C6" t="s">
        <v>85</v>
      </c>
      <c r="D6">
        <v>35</v>
      </c>
      <c r="E6">
        <v>12</v>
      </c>
      <c r="F6" t="s">
        <v>115</v>
      </c>
    </row>
    <row r="7" spans="3:6" x14ac:dyDescent="0.3">
      <c r="C7" t="s">
        <v>86</v>
      </c>
      <c r="D7">
        <v>35</v>
      </c>
      <c r="E7">
        <v>2</v>
      </c>
      <c r="F7" t="s">
        <v>107</v>
      </c>
    </row>
    <row r="8" spans="3:6" x14ac:dyDescent="0.3">
      <c r="C8" t="s">
        <v>87</v>
      </c>
      <c r="D8">
        <v>71</v>
      </c>
      <c r="E8">
        <v>20</v>
      </c>
      <c r="F8" t="s">
        <v>116</v>
      </c>
    </row>
    <row r="9" spans="3:6" x14ac:dyDescent="0.3">
      <c r="C9" t="s">
        <v>88</v>
      </c>
      <c r="D9">
        <v>70</v>
      </c>
      <c r="E9">
        <v>17</v>
      </c>
      <c r="F9" t="s">
        <v>117</v>
      </c>
    </row>
    <row r="10" spans="3:6" x14ac:dyDescent="0.3">
      <c r="C10" t="s">
        <v>89</v>
      </c>
      <c r="D10">
        <v>39</v>
      </c>
      <c r="E10">
        <v>5</v>
      </c>
      <c r="F10" t="s">
        <v>115</v>
      </c>
    </row>
    <row r="11" spans="3:6" x14ac:dyDescent="0.3">
      <c r="C11" t="s">
        <v>90</v>
      </c>
      <c r="D11">
        <v>62</v>
      </c>
      <c r="E11">
        <v>16</v>
      </c>
      <c r="F11" t="s">
        <v>107</v>
      </c>
    </row>
    <row r="12" spans="3:6" x14ac:dyDescent="0.3">
      <c r="C12" t="s">
        <v>91</v>
      </c>
      <c r="D12">
        <v>40</v>
      </c>
      <c r="E12">
        <v>5</v>
      </c>
      <c r="F12" t="s">
        <v>117</v>
      </c>
    </row>
    <row r="13" spans="3:6" x14ac:dyDescent="0.3">
      <c r="C13" t="s">
        <v>92</v>
      </c>
      <c r="D13">
        <v>42</v>
      </c>
      <c r="E13">
        <v>19</v>
      </c>
      <c r="F13" t="s">
        <v>118</v>
      </c>
    </row>
    <row r="14" spans="3:6" x14ac:dyDescent="0.3">
      <c r="C14" t="s">
        <v>93</v>
      </c>
      <c r="D14">
        <v>45</v>
      </c>
      <c r="E14">
        <v>8</v>
      </c>
      <c r="F14" t="s">
        <v>117</v>
      </c>
    </row>
    <row r="15" spans="3:6" x14ac:dyDescent="0.3">
      <c r="C15" t="s">
        <v>94</v>
      </c>
      <c r="D15">
        <v>26</v>
      </c>
      <c r="E15">
        <v>12</v>
      </c>
      <c r="F15" t="s">
        <v>115</v>
      </c>
    </row>
    <row r="16" spans="3:6" x14ac:dyDescent="0.3">
      <c r="C16" t="s">
        <v>95</v>
      </c>
      <c r="D16">
        <v>67</v>
      </c>
      <c r="E16">
        <v>21</v>
      </c>
      <c r="F16" t="s">
        <v>118</v>
      </c>
    </row>
    <row r="17" spans="3:6" x14ac:dyDescent="0.3">
      <c r="C17" t="s">
        <v>96</v>
      </c>
      <c r="D17">
        <v>39</v>
      </c>
      <c r="E17">
        <v>4</v>
      </c>
      <c r="F17" t="s">
        <v>117</v>
      </c>
    </row>
    <row r="18" spans="3:6" x14ac:dyDescent="0.3">
      <c r="C18" t="s">
        <v>97</v>
      </c>
      <c r="D18">
        <v>52</v>
      </c>
      <c r="E18">
        <v>2</v>
      </c>
      <c r="F18" t="s">
        <v>117</v>
      </c>
    </row>
    <row r="19" spans="3:6" x14ac:dyDescent="0.3">
      <c r="C19" t="s">
        <v>98</v>
      </c>
      <c r="D19">
        <v>53</v>
      </c>
      <c r="E19">
        <v>15</v>
      </c>
      <c r="F19" t="s">
        <v>107</v>
      </c>
    </row>
    <row r="20" spans="3:6" x14ac:dyDescent="0.3">
      <c r="C20" t="s">
        <v>99</v>
      </c>
      <c r="D20">
        <v>39</v>
      </c>
      <c r="E20">
        <v>15</v>
      </c>
      <c r="F20" t="s">
        <v>116</v>
      </c>
    </row>
    <row r="21" spans="3:6" x14ac:dyDescent="0.3">
      <c r="C21" t="s">
        <v>100</v>
      </c>
      <c r="D21">
        <v>67</v>
      </c>
      <c r="E21">
        <v>10</v>
      </c>
      <c r="F21" t="s">
        <v>117</v>
      </c>
    </row>
    <row r="22" spans="3:6" x14ac:dyDescent="0.3">
      <c r="C22" t="s">
        <v>108</v>
      </c>
      <c r="D22">
        <v>50</v>
      </c>
      <c r="E22">
        <v>9</v>
      </c>
      <c r="F22" t="s">
        <v>107</v>
      </c>
    </row>
    <row r="23" spans="3:6" x14ac:dyDescent="0.3">
      <c r="C23" t="s">
        <v>109</v>
      </c>
      <c r="D23">
        <v>49</v>
      </c>
      <c r="E23">
        <v>16</v>
      </c>
      <c r="F23" t="s">
        <v>118</v>
      </c>
    </row>
    <row r="24" spans="3:6" x14ac:dyDescent="0.3">
      <c r="C24" t="s">
        <v>110</v>
      </c>
      <c r="D24">
        <v>57</v>
      </c>
      <c r="E24">
        <v>12</v>
      </c>
      <c r="F24" t="s">
        <v>117</v>
      </c>
    </row>
    <row r="25" spans="3:6" x14ac:dyDescent="0.3">
      <c r="C25" t="s">
        <v>111</v>
      </c>
      <c r="D25">
        <v>39</v>
      </c>
      <c r="E25">
        <v>18</v>
      </c>
      <c r="F25" t="s">
        <v>107</v>
      </c>
    </row>
    <row r="26" spans="3:6" x14ac:dyDescent="0.3">
      <c r="C26" t="s">
        <v>112</v>
      </c>
      <c r="D26">
        <v>55</v>
      </c>
      <c r="E26">
        <v>25</v>
      </c>
      <c r="F26" t="s">
        <v>116</v>
      </c>
    </row>
    <row r="27" spans="3:6" x14ac:dyDescent="0.3">
      <c r="C27" t="s">
        <v>113</v>
      </c>
      <c r="D27">
        <v>35</v>
      </c>
      <c r="E27">
        <v>25</v>
      </c>
      <c r="F27" t="s">
        <v>117</v>
      </c>
    </row>
    <row r="28" spans="3:6" x14ac:dyDescent="0.3">
      <c r="C28" t="s">
        <v>114</v>
      </c>
      <c r="D28">
        <v>68</v>
      </c>
      <c r="E28">
        <v>36</v>
      </c>
      <c r="F28" t="s">
        <v>116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Misc</vt:lpstr>
      <vt:lpstr>Misc - Solution</vt:lpstr>
      <vt:lpstr>Bookkeeping</vt:lpstr>
      <vt:lpstr>Bookkeeping - Solution</vt:lpstr>
      <vt:lpstr>Formula</vt:lpstr>
      <vt:lpstr>Formula - Solution</vt:lpstr>
      <vt:lpstr>Representation</vt:lpstr>
      <vt:lpstr>Representation - Solution</vt:lpstr>
      <vt:lpstr>Slicer</vt:lpstr>
      <vt:lpstr>Slicer - Solution</vt:lpstr>
      <vt:lpstr>Commands</vt:lpstr>
      <vt:lpstr>Bookkeeping!Print_Area</vt:lpstr>
      <vt:lpstr>'Bookkeeping - Solution'!Print_Area</vt:lpstr>
      <vt:lpstr>S_Increase</vt:lpstr>
      <vt:lpstr>S_Kost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Supervisor</dc:creator>
  <cp:keywords/>
  <dc:description/>
  <cp:lastModifiedBy>Atli Thors</cp:lastModifiedBy>
  <cp:revision/>
  <dcterms:created xsi:type="dcterms:W3CDTF">2022-03-27T07:11:12Z</dcterms:created>
  <dcterms:modified xsi:type="dcterms:W3CDTF">2023-02-16T21:31:50Z</dcterms:modified>
  <cp:category/>
  <cp:contentStatus/>
</cp:coreProperties>
</file>